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ROK 2026\PROJEKTY CHLADNÝ\05 PRAŽSKÁ SLOUČENÍ\"/>
    </mc:Choice>
  </mc:AlternateContent>
  <bookViews>
    <workbookView xWindow="0" yWindow="0" windowWidth="0" windowHeight="0"/>
  </bookViews>
  <sheets>
    <sheet name="Rekapitulace stavby" sheetId="1" r:id="rId1"/>
    <sheet name="1 - SO 01 - Komunikace" sheetId="2" r:id="rId2"/>
    <sheet name="2 - SO 02 - Osvětlení pře..." sheetId="3" r:id="rId3"/>
    <sheet name="1 - SO 01 Komunikace a zp..." sheetId="4" r:id="rId4"/>
    <sheet name="2 - SO 02 Osvětlení přech..." sheetId="5" r:id="rId5"/>
    <sheet name="3 - VON - Vedlejší a osta..." sheetId="6" r:id="rId6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'1 - SO 01 - Komunikace'!$C$94:$K$515</definedName>
    <definedName name="_xlnm.Print_Area" localSheetId="1">'1 - SO 01 - Komunikace'!$C$47:$J$74,'1 - SO 01 - Komunikace'!$C$80:$K$515</definedName>
    <definedName name="_xlnm.Print_Titles" localSheetId="1">'1 - SO 01 - Komunikace'!$94:$94</definedName>
    <definedName name="_xlnm._FilterDatabase" localSheetId="2" hidden="1">'2 - SO 02 - Osvětlení pře...'!$C$86:$K$208</definedName>
    <definedName name="_xlnm.Print_Area" localSheetId="2">'2 - SO 02 - Osvětlení pře...'!$C$47:$J$66,'2 - SO 02 - Osvětlení pře...'!$C$72:$K$208</definedName>
    <definedName name="_xlnm.Print_Titles" localSheetId="2">'2 - SO 02 - Osvětlení pře...'!$86:$86</definedName>
    <definedName name="_xlnm._FilterDatabase" localSheetId="3" hidden="1">'1 - SO 01 Komunikace a zp...'!$C$129:$K$598</definedName>
    <definedName name="_xlnm.Print_Area" localSheetId="3">'1 - SO 01 Komunikace a zp...'!$C$47:$J$109,'1 - SO 01 Komunikace a zp...'!$C$115:$K$598</definedName>
    <definedName name="_xlnm.Print_Titles" localSheetId="3">'1 - SO 01 Komunikace a zp...'!$129:$129</definedName>
    <definedName name="_xlnm._FilterDatabase" localSheetId="4" hidden="1">'2 - SO 02 Osvětlení přech...'!$C$86:$K$211</definedName>
    <definedName name="_xlnm.Print_Area" localSheetId="4">'2 - SO 02 Osvětlení přech...'!$C$47:$J$66,'2 - SO 02 Osvětlení přech...'!$C$72:$K$211</definedName>
    <definedName name="_xlnm.Print_Titles" localSheetId="4">'2 - SO 02 Osvětlení přech...'!$86:$86</definedName>
    <definedName name="_xlnm._FilterDatabase" localSheetId="5" hidden="1">'3 - VON - Vedlejší a osta...'!$C$83:$K$101</definedName>
    <definedName name="_xlnm.Print_Area" localSheetId="5">'3 - VON - Vedlejší a osta...'!$C$45:$J$65,'3 - VON - Vedlejší a osta...'!$C$71:$K$101</definedName>
    <definedName name="_xlnm.Print_Titles" localSheetId="5">'3 - VON - Vedlejší a osta...'!$83:$83</definedName>
  </definedNames>
  <calcPr/>
</workbook>
</file>

<file path=xl/calcChain.xml><?xml version="1.0" encoding="utf-8"?>
<calcChain xmlns="http://schemas.openxmlformats.org/spreadsheetml/2006/main">
  <c i="6" l="1" r="J37"/>
  <c r="J36"/>
  <c i="1" r="AY61"/>
  <c i="6" r="J35"/>
  <c i="1" r="AX61"/>
  <c i="6" r="BI101"/>
  <c r="BH101"/>
  <c r="BG101"/>
  <c r="BF101"/>
  <c r="T101"/>
  <c r="T100"/>
  <c r="R101"/>
  <c r="R100"/>
  <c r="P101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R88"/>
  <c r="P88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5" r="J39"/>
  <c r="J38"/>
  <c i="1" r="AY60"/>
  <c i="5" r="J37"/>
  <c i="1" r="AX60"/>
  <c i="5"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J84"/>
  <c r="J83"/>
  <c r="F83"/>
  <c r="F81"/>
  <c r="E79"/>
  <c r="J59"/>
  <c r="J58"/>
  <c r="F58"/>
  <c r="F56"/>
  <c r="E54"/>
  <c r="J20"/>
  <c r="E20"/>
  <c r="F84"/>
  <c r="J19"/>
  <c r="J14"/>
  <c r="J81"/>
  <c r="E7"/>
  <c r="E75"/>
  <c i="4" r="J39"/>
  <c r="J38"/>
  <c i="1" r="AY59"/>
  <c i="4" r="J37"/>
  <c i="1" r="AX59"/>
  <c i="4" r="BI597"/>
  <c r="BH597"/>
  <c r="BG597"/>
  <c r="BF597"/>
  <c r="T597"/>
  <c r="T596"/>
  <c r="R597"/>
  <c r="R596"/>
  <c r="P597"/>
  <c r="P596"/>
  <c r="BI594"/>
  <c r="BH594"/>
  <c r="BG594"/>
  <c r="BF594"/>
  <c r="T594"/>
  <c r="R594"/>
  <c r="P594"/>
  <c r="BI592"/>
  <c r="BH592"/>
  <c r="BG592"/>
  <c r="BF592"/>
  <c r="T592"/>
  <c r="R592"/>
  <c r="P592"/>
  <c r="BI590"/>
  <c r="BH590"/>
  <c r="BG590"/>
  <c r="BF590"/>
  <c r="T590"/>
  <c r="R590"/>
  <c r="P590"/>
  <c r="BI587"/>
  <c r="BH587"/>
  <c r="BG587"/>
  <c r="BF587"/>
  <c r="T587"/>
  <c r="R587"/>
  <c r="P587"/>
  <c r="BI585"/>
  <c r="BH585"/>
  <c r="BG585"/>
  <c r="BF585"/>
  <c r="T585"/>
  <c r="R585"/>
  <c r="P585"/>
  <c r="BI581"/>
  <c r="BH581"/>
  <c r="BG581"/>
  <c r="BF581"/>
  <c r="T581"/>
  <c r="R581"/>
  <c r="P581"/>
  <c r="BI579"/>
  <c r="BH579"/>
  <c r="BG579"/>
  <c r="BF579"/>
  <c r="T579"/>
  <c r="R579"/>
  <c r="P579"/>
  <c r="BI576"/>
  <c r="BH576"/>
  <c r="BG576"/>
  <c r="BF576"/>
  <c r="T576"/>
  <c r="T575"/>
  <c r="R576"/>
  <c r="R575"/>
  <c r="P576"/>
  <c r="P575"/>
  <c r="BI573"/>
  <c r="BH573"/>
  <c r="BG573"/>
  <c r="BF573"/>
  <c r="T573"/>
  <c r="R573"/>
  <c r="P573"/>
  <c r="BI571"/>
  <c r="BH571"/>
  <c r="BG571"/>
  <c r="BF571"/>
  <c r="T571"/>
  <c r="R571"/>
  <c r="P571"/>
  <c r="BI567"/>
  <c r="BH567"/>
  <c r="BG567"/>
  <c r="BF567"/>
  <c r="T567"/>
  <c r="R567"/>
  <c r="P567"/>
  <c r="BI563"/>
  <c r="BH563"/>
  <c r="BG563"/>
  <c r="BF563"/>
  <c r="T563"/>
  <c r="R563"/>
  <c r="P563"/>
  <c r="BI559"/>
  <c r="BH559"/>
  <c r="BG559"/>
  <c r="BF559"/>
  <c r="T559"/>
  <c r="R559"/>
  <c r="P559"/>
  <c r="BI552"/>
  <c r="BH552"/>
  <c r="BG552"/>
  <c r="BF552"/>
  <c r="T552"/>
  <c r="R552"/>
  <c r="P552"/>
  <c r="BI545"/>
  <c r="BH545"/>
  <c r="BG545"/>
  <c r="BF545"/>
  <c r="T545"/>
  <c r="R545"/>
  <c r="P545"/>
  <c r="BI542"/>
  <c r="BH542"/>
  <c r="BG542"/>
  <c r="BF542"/>
  <c r="T542"/>
  <c r="R542"/>
  <c r="P542"/>
  <c r="BI539"/>
  <c r="BH539"/>
  <c r="BG539"/>
  <c r="BF539"/>
  <c r="T539"/>
  <c r="R539"/>
  <c r="P539"/>
  <c r="BI537"/>
  <c r="BH537"/>
  <c r="BG537"/>
  <c r="BF537"/>
  <c r="T537"/>
  <c r="R537"/>
  <c r="P537"/>
  <c r="BI531"/>
  <c r="BH531"/>
  <c r="BG531"/>
  <c r="BF531"/>
  <c r="T531"/>
  <c r="R531"/>
  <c r="P531"/>
  <c r="BI527"/>
  <c r="BH527"/>
  <c r="BG527"/>
  <c r="BF527"/>
  <c r="T527"/>
  <c r="R527"/>
  <c r="P527"/>
  <c r="BI523"/>
  <c r="BH523"/>
  <c r="BG523"/>
  <c r="BF523"/>
  <c r="T523"/>
  <c r="R523"/>
  <c r="P523"/>
  <c r="BI516"/>
  <c r="BH516"/>
  <c r="BG516"/>
  <c r="BF516"/>
  <c r="T516"/>
  <c r="R516"/>
  <c r="P516"/>
  <c r="BI511"/>
  <c r="BH511"/>
  <c r="BG511"/>
  <c r="BF511"/>
  <c r="T511"/>
  <c r="R511"/>
  <c r="P511"/>
  <c r="BI509"/>
  <c r="BH509"/>
  <c r="BG509"/>
  <c r="BF509"/>
  <c r="T509"/>
  <c r="R509"/>
  <c r="P509"/>
  <c r="BI507"/>
  <c r="BH507"/>
  <c r="BG507"/>
  <c r="BF507"/>
  <c r="T507"/>
  <c r="R507"/>
  <c r="P507"/>
  <c r="BI504"/>
  <c r="BH504"/>
  <c r="BG504"/>
  <c r="BF504"/>
  <c r="T504"/>
  <c r="R504"/>
  <c r="P504"/>
  <c r="BI502"/>
  <c r="BH502"/>
  <c r="BG502"/>
  <c r="BF502"/>
  <c r="T502"/>
  <c r="R502"/>
  <c r="P502"/>
  <c r="BI500"/>
  <c r="BH500"/>
  <c r="BG500"/>
  <c r="BF500"/>
  <c r="T500"/>
  <c r="R500"/>
  <c r="P500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8"/>
  <c r="BH488"/>
  <c r="BG488"/>
  <c r="BF488"/>
  <c r="T488"/>
  <c r="R488"/>
  <c r="P488"/>
  <c r="BI486"/>
  <c r="BH486"/>
  <c r="BG486"/>
  <c r="BF486"/>
  <c r="T486"/>
  <c r="R486"/>
  <c r="P486"/>
  <c r="BI484"/>
  <c r="BH484"/>
  <c r="BG484"/>
  <c r="BF484"/>
  <c r="T484"/>
  <c r="R484"/>
  <c r="P484"/>
  <c r="BI482"/>
  <c r="BH482"/>
  <c r="BG482"/>
  <c r="BF482"/>
  <c r="T482"/>
  <c r="R482"/>
  <c r="P482"/>
  <c r="BI479"/>
  <c r="BH479"/>
  <c r="BG479"/>
  <c r="BF479"/>
  <c r="T479"/>
  <c r="R479"/>
  <c r="P479"/>
  <c r="BI476"/>
  <c r="BH476"/>
  <c r="BG476"/>
  <c r="BF476"/>
  <c r="T476"/>
  <c r="T475"/>
  <c r="R476"/>
  <c r="R475"/>
  <c r="P476"/>
  <c r="P475"/>
  <c r="BI473"/>
  <c r="BH473"/>
  <c r="BG473"/>
  <c r="BF473"/>
  <c r="T473"/>
  <c r="T472"/>
  <c r="R473"/>
  <c r="R472"/>
  <c r="P473"/>
  <c r="P472"/>
  <c r="BI470"/>
  <c r="BH470"/>
  <c r="BG470"/>
  <c r="BF470"/>
  <c r="T470"/>
  <c r="R470"/>
  <c r="P470"/>
  <c r="BI468"/>
  <c r="BH468"/>
  <c r="BG468"/>
  <c r="BF468"/>
  <c r="T468"/>
  <c r="R468"/>
  <c r="P468"/>
  <c r="BI464"/>
  <c r="BH464"/>
  <c r="BG464"/>
  <c r="BF464"/>
  <c r="T464"/>
  <c r="R464"/>
  <c r="P464"/>
  <c r="BI462"/>
  <c r="BH462"/>
  <c r="BG462"/>
  <c r="BF462"/>
  <c r="T462"/>
  <c r="R462"/>
  <c r="P462"/>
  <c r="BI459"/>
  <c r="BH459"/>
  <c r="BG459"/>
  <c r="BF459"/>
  <c r="T459"/>
  <c r="R459"/>
  <c r="P459"/>
  <c r="BI457"/>
  <c r="BH457"/>
  <c r="BG457"/>
  <c r="BF457"/>
  <c r="T457"/>
  <c r="R457"/>
  <c r="P457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8"/>
  <c r="BH448"/>
  <c r="BG448"/>
  <c r="BF448"/>
  <c r="T448"/>
  <c r="R448"/>
  <c r="P448"/>
  <c r="BI444"/>
  <c r="BH444"/>
  <c r="BG444"/>
  <c r="BF444"/>
  <c r="T444"/>
  <c r="R444"/>
  <c r="P444"/>
  <c r="BI442"/>
  <c r="BH442"/>
  <c r="BG442"/>
  <c r="BF442"/>
  <c r="T442"/>
  <c r="R442"/>
  <c r="P442"/>
  <c r="BI441"/>
  <c r="BH441"/>
  <c r="BG441"/>
  <c r="BF441"/>
  <c r="T441"/>
  <c r="R441"/>
  <c r="P441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29"/>
  <c r="BH429"/>
  <c r="BG429"/>
  <c r="BF429"/>
  <c r="T429"/>
  <c r="R429"/>
  <c r="P429"/>
  <c r="BI425"/>
  <c r="BH425"/>
  <c r="BG425"/>
  <c r="BF425"/>
  <c r="T425"/>
  <c r="R425"/>
  <c r="P425"/>
  <c r="BI424"/>
  <c r="BH424"/>
  <c r="BG424"/>
  <c r="BF424"/>
  <c r="T424"/>
  <c r="R424"/>
  <c r="P424"/>
  <c r="BI421"/>
  <c r="BH421"/>
  <c r="BG421"/>
  <c r="BF421"/>
  <c r="T421"/>
  <c r="R421"/>
  <c r="P421"/>
  <c r="BI420"/>
  <c r="BH420"/>
  <c r="BG420"/>
  <c r="BF420"/>
  <c r="T420"/>
  <c r="R420"/>
  <c r="P420"/>
  <c r="BI418"/>
  <c r="BH418"/>
  <c r="BG418"/>
  <c r="BF418"/>
  <c r="T418"/>
  <c r="R418"/>
  <c r="P418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6"/>
  <c r="BH406"/>
  <c r="BG406"/>
  <c r="BF406"/>
  <c r="T406"/>
  <c r="R406"/>
  <c r="P406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5"/>
  <c r="BH395"/>
  <c r="BG395"/>
  <c r="BF395"/>
  <c r="T395"/>
  <c r="R395"/>
  <c r="P395"/>
  <c r="BI393"/>
  <c r="BH393"/>
  <c r="BG393"/>
  <c r="BF393"/>
  <c r="T393"/>
  <c r="R393"/>
  <c r="P393"/>
  <c r="BI392"/>
  <c r="BH392"/>
  <c r="BG392"/>
  <c r="BF392"/>
  <c r="T392"/>
  <c r="R392"/>
  <c r="P392"/>
  <c r="BI390"/>
  <c r="BH390"/>
  <c r="BG390"/>
  <c r="BF390"/>
  <c r="T390"/>
  <c r="R390"/>
  <c r="P390"/>
  <c r="BI389"/>
  <c r="BH389"/>
  <c r="BG389"/>
  <c r="BF389"/>
  <c r="T389"/>
  <c r="R389"/>
  <c r="P389"/>
  <c r="BI386"/>
  <c r="BH386"/>
  <c r="BG386"/>
  <c r="BF386"/>
  <c r="T386"/>
  <c r="R386"/>
  <c r="P386"/>
  <c r="BI384"/>
  <c r="BH384"/>
  <c r="BG384"/>
  <c r="BF384"/>
  <c r="T384"/>
  <c r="R384"/>
  <c r="P384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6"/>
  <c r="BH356"/>
  <c r="BG356"/>
  <c r="BF356"/>
  <c r="T356"/>
  <c r="T355"/>
  <c r="R356"/>
  <c r="R355"/>
  <c r="P356"/>
  <c r="P355"/>
  <c r="BI353"/>
  <c r="BH353"/>
  <c r="BG353"/>
  <c r="BF353"/>
  <c r="T353"/>
  <c r="R353"/>
  <c r="P353"/>
  <c r="BI350"/>
  <c r="BH350"/>
  <c r="BG350"/>
  <c r="BF350"/>
  <c r="T350"/>
  <c r="R350"/>
  <c r="P350"/>
  <c r="BI348"/>
  <c r="BH348"/>
  <c r="BG348"/>
  <c r="BF348"/>
  <c r="T348"/>
  <c r="R348"/>
  <c r="P348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6"/>
  <c r="BH326"/>
  <c r="BG326"/>
  <c r="BF326"/>
  <c r="T326"/>
  <c r="R326"/>
  <c r="P326"/>
  <c r="BI323"/>
  <c r="BH323"/>
  <c r="BG323"/>
  <c r="BF323"/>
  <c r="T323"/>
  <c r="R323"/>
  <c r="P323"/>
  <c r="BI321"/>
  <c r="BH321"/>
  <c r="BG321"/>
  <c r="BF321"/>
  <c r="T321"/>
  <c r="R321"/>
  <c r="P321"/>
  <c r="BI317"/>
  <c r="BH317"/>
  <c r="BG317"/>
  <c r="BF317"/>
  <c r="T317"/>
  <c r="R317"/>
  <c r="P317"/>
  <c r="BI314"/>
  <c r="BH314"/>
  <c r="BG314"/>
  <c r="BF314"/>
  <c r="T314"/>
  <c r="R314"/>
  <c r="P314"/>
  <c r="BI312"/>
  <c r="BH312"/>
  <c r="BG312"/>
  <c r="BF312"/>
  <c r="T312"/>
  <c r="R312"/>
  <c r="P312"/>
  <c r="BI307"/>
  <c r="BH307"/>
  <c r="BG307"/>
  <c r="BF307"/>
  <c r="T307"/>
  <c r="R307"/>
  <c r="P307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72"/>
  <c r="BH272"/>
  <c r="BG272"/>
  <c r="BF272"/>
  <c r="T272"/>
  <c r="T271"/>
  <c r="R272"/>
  <c r="R271"/>
  <c r="P272"/>
  <c r="P271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T258"/>
  <c r="R259"/>
  <c r="R258"/>
  <c r="P259"/>
  <c r="P258"/>
  <c r="BI255"/>
  <c r="BH255"/>
  <c r="BG255"/>
  <c r="BF255"/>
  <c r="T255"/>
  <c r="R255"/>
  <c r="P255"/>
  <c r="BI253"/>
  <c r="BH253"/>
  <c r="BG253"/>
  <c r="BF253"/>
  <c r="T253"/>
  <c r="R253"/>
  <c r="P253"/>
  <c r="BI248"/>
  <c r="BH248"/>
  <c r="BG248"/>
  <c r="BF248"/>
  <c r="T248"/>
  <c r="R248"/>
  <c r="P248"/>
  <c r="BI246"/>
  <c r="BH246"/>
  <c r="BG246"/>
  <c r="BF246"/>
  <c r="T246"/>
  <c r="R246"/>
  <c r="P246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T234"/>
  <c r="R235"/>
  <c r="R234"/>
  <c r="P235"/>
  <c r="P234"/>
  <c r="BI230"/>
  <c r="BH230"/>
  <c r="BG230"/>
  <c r="BF230"/>
  <c r="T230"/>
  <c r="R230"/>
  <c r="P230"/>
  <c r="BI226"/>
  <c r="BH226"/>
  <c r="BG226"/>
  <c r="BF226"/>
  <c r="T226"/>
  <c r="R226"/>
  <c r="P226"/>
  <c r="BI221"/>
  <c r="BH221"/>
  <c r="BG221"/>
  <c r="BF221"/>
  <c r="T221"/>
  <c r="R221"/>
  <c r="P221"/>
  <c r="BI217"/>
  <c r="BH217"/>
  <c r="BG217"/>
  <c r="BF217"/>
  <c r="T217"/>
  <c r="R217"/>
  <c r="P217"/>
  <c r="BI212"/>
  <c r="BH212"/>
  <c r="BG212"/>
  <c r="BF212"/>
  <c r="T212"/>
  <c r="R212"/>
  <c r="P212"/>
  <c r="BI208"/>
  <c r="BH208"/>
  <c r="BG208"/>
  <c r="BF208"/>
  <c r="T208"/>
  <c r="R208"/>
  <c r="P208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J127"/>
  <c r="J126"/>
  <c r="F126"/>
  <c r="F124"/>
  <c r="E122"/>
  <c r="J59"/>
  <c r="J58"/>
  <c r="F58"/>
  <c r="F56"/>
  <c r="E54"/>
  <c r="J20"/>
  <c r="E20"/>
  <c r="F127"/>
  <c r="J19"/>
  <c r="J14"/>
  <c r="J56"/>
  <c r="E7"/>
  <c r="E118"/>
  <c i="3" r="J39"/>
  <c r="J38"/>
  <c i="1" r="AY57"/>
  <c i="3" r="J37"/>
  <c i="1" r="AX57"/>
  <c i="3"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J84"/>
  <c r="J83"/>
  <c r="F83"/>
  <c r="F81"/>
  <c r="E79"/>
  <c r="J59"/>
  <c r="J58"/>
  <c r="F58"/>
  <c r="F56"/>
  <c r="E54"/>
  <c r="J20"/>
  <c r="E20"/>
  <c r="F84"/>
  <c r="J19"/>
  <c r="J14"/>
  <c r="J81"/>
  <c r="E7"/>
  <c r="E50"/>
  <c i="2" r="J39"/>
  <c r="J38"/>
  <c i="1" r="AY56"/>
  <c i="2" r="J37"/>
  <c i="1" r="AX56"/>
  <c i="2" r="BI514"/>
  <c r="BH514"/>
  <c r="BG514"/>
  <c r="BF514"/>
  <c r="T514"/>
  <c r="T513"/>
  <c r="R514"/>
  <c r="R513"/>
  <c r="P514"/>
  <c r="P513"/>
  <c r="BI511"/>
  <c r="BH511"/>
  <c r="BG511"/>
  <c r="BF511"/>
  <c r="T511"/>
  <c r="R511"/>
  <c r="P511"/>
  <c r="BI509"/>
  <c r="BH509"/>
  <c r="BG509"/>
  <c r="BF509"/>
  <c r="T509"/>
  <c r="R509"/>
  <c r="P509"/>
  <c r="BI507"/>
  <c r="BH507"/>
  <c r="BG507"/>
  <c r="BF507"/>
  <c r="T507"/>
  <c r="R507"/>
  <c r="P507"/>
  <c r="BI504"/>
  <c r="BH504"/>
  <c r="BG504"/>
  <c r="BF504"/>
  <c r="T504"/>
  <c r="R504"/>
  <c r="P504"/>
  <c r="BI502"/>
  <c r="BH502"/>
  <c r="BG502"/>
  <c r="BF502"/>
  <c r="T502"/>
  <c r="R502"/>
  <c r="P502"/>
  <c r="BI498"/>
  <c r="BH498"/>
  <c r="BG498"/>
  <c r="BF498"/>
  <c r="T498"/>
  <c r="R498"/>
  <c r="P498"/>
  <c r="BI495"/>
  <c r="BH495"/>
  <c r="BG495"/>
  <c r="BF495"/>
  <c r="T495"/>
  <c r="R495"/>
  <c r="P495"/>
  <c r="BI491"/>
  <c r="BH491"/>
  <c r="BG491"/>
  <c r="BF491"/>
  <c r="T491"/>
  <c r="R491"/>
  <c r="P491"/>
  <c r="BI489"/>
  <c r="BH489"/>
  <c r="BG489"/>
  <c r="BF489"/>
  <c r="T489"/>
  <c r="R489"/>
  <c r="P489"/>
  <c r="BI485"/>
  <c r="BH485"/>
  <c r="BG485"/>
  <c r="BF485"/>
  <c r="T485"/>
  <c r="R485"/>
  <c r="P485"/>
  <c r="BI481"/>
  <c r="BH481"/>
  <c r="BG481"/>
  <c r="BF481"/>
  <c r="T481"/>
  <c r="R481"/>
  <c r="P481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8"/>
  <c r="BH458"/>
  <c r="BG458"/>
  <c r="BF458"/>
  <c r="T458"/>
  <c r="R458"/>
  <c r="P458"/>
  <c r="BI456"/>
  <c r="BH456"/>
  <c r="BG456"/>
  <c r="BF456"/>
  <c r="T456"/>
  <c r="R456"/>
  <c r="P456"/>
  <c r="BI454"/>
  <c r="BH454"/>
  <c r="BG454"/>
  <c r="BF454"/>
  <c r="T454"/>
  <c r="R454"/>
  <c r="P454"/>
  <c r="BI441"/>
  <c r="BH441"/>
  <c r="BG441"/>
  <c r="BF441"/>
  <c r="T441"/>
  <c r="R441"/>
  <c r="P441"/>
  <c r="BI430"/>
  <c r="BH430"/>
  <c r="BG430"/>
  <c r="BF430"/>
  <c r="T430"/>
  <c r="R430"/>
  <c r="P430"/>
  <c r="BI426"/>
  <c r="BH426"/>
  <c r="BG426"/>
  <c r="BF426"/>
  <c r="T426"/>
  <c r="R426"/>
  <c r="P426"/>
  <c r="BI422"/>
  <c r="BH422"/>
  <c r="BG422"/>
  <c r="BF422"/>
  <c r="T422"/>
  <c r="R422"/>
  <c r="P422"/>
  <c r="BI418"/>
  <c r="BH418"/>
  <c r="BG418"/>
  <c r="BF418"/>
  <c r="T418"/>
  <c r="R418"/>
  <c r="P418"/>
  <c r="BI414"/>
  <c r="BH414"/>
  <c r="BG414"/>
  <c r="BF414"/>
  <c r="T414"/>
  <c r="R414"/>
  <c r="P414"/>
  <c r="BI410"/>
  <c r="BH410"/>
  <c r="BG410"/>
  <c r="BF410"/>
  <c r="T410"/>
  <c r="R410"/>
  <c r="P410"/>
  <c r="BI409"/>
  <c r="BH409"/>
  <c r="BG409"/>
  <c r="BF409"/>
  <c r="T409"/>
  <c r="R409"/>
  <c r="P409"/>
  <c r="BI402"/>
  <c r="BH402"/>
  <c r="BG402"/>
  <c r="BF402"/>
  <c r="T402"/>
  <c r="R402"/>
  <c r="P402"/>
  <c r="BI399"/>
  <c r="BH399"/>
  <c r="BG399"/>
  <c r="BF399"/>
  <c r="T399"/>
  <c r="R399"/>
  <c r="P399"/>
  <c r="BI393"/>
  <c r="BH393"/>
  <c r="BG393"/>
  <c r="BF393"/>
  <c r="T393"/>
  <c r="R393"/>
  <c r="P393"/>
  <c r="BI385"/>
  <c r="BH385"/>
  <c r="BG385"/>
  <c r="BF385"/>
  <c r="T385"/>
  <c r="R385"/>
  <c r="P385"/>
  <c r="BI377"/>
  <c r="BH377"/>
  <c r="BG377"/>
  <c r="BF377"/>
  <c r="T377"/>
  <c r="R377"/>
  <c r="P377"/>
  <c r="BI374"/>
  <c r="BH374"/>
  <c r="BG374"/>
  <c r="BF374"/>
  <c r="T374"/>
  <c r="R374"/>
  <c r="P374"/>
  <c r="BI365"/>
  <c r="BH365"/>
  <c r="BG365"/>
  <c r="BF365"/>
  <c r="T365"/>
  <c r="R365"/>
  <c r="P365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7"/>
  <c r="BH357"/>
  <c r="BG357"/>
  <c r="BF357"/>
  <c r="T357"/>
  <c r="R357"/>
  <c r="P357"/>
  <c r="BI355"/>
  <c r="BH355"/>
  <c r="BG355"/>
  <c r="BF355"/>
  <c r="T355"/>
  <c r="R355"/>
  <c r="P355"/>
  <c r="BI350"/>
  <c r="BH350"/>
  <c r="BG350"/>
  <c r="BF350"/>
  <c r="T350"/>
  <c r="R350"/>
  <c r="P350"/>
  <c r="BI348"/>
  <c r="BH348"/>
  <c r="BG348"/>
  <c r="BF348"/>
  <c r="T348"/>
  <c r="R348"/>
  <c r="P348"/>
  <c r="BI343"/>
  <c r="BH343"/>
  <c r="BG343"/>
  <c r="BF343"/>
  <c r="T343"/>
  <c r="T342"/>
  <c r="R343"/>
  <c r="R342"/>
  <c r="P343"/>
  <c r="P342"/>
  <c r="BI340"/>
  <c r="BH340"/>
  <c r="BG340"/>
  <c r="BF340"/>
  <c r="T340"/>
  <c r="R340"/>
  <c r="P340"/>
  <c r="BI337"/>
  <c r="BH337"/>
  <c r="BG337"/>
  <c r="BF337"/>
  <c r="T337"/>
  <c r="R337"/>
  <c r="P337"/>
  <c r="BI335"/>
  <c r="BH335"/>
  <c r="BG335"/>
  <c r="BF335"/>
  <c r="T335"/>
  <c r="R335"/>
  <c r="P335"/>
  <c r="BI328"/>
  <c r="BH328"/>
  <c r="BG328"/>
  <c r="BF328"/>
  <c r="T328"/>
  <c r="R328"/>
  <c r="P328"/>
  <c r="BI324"/>
  <c r="BH324"/>
  <c r="BG324"/>
  <c r="BF324"/>
  <c r="T324"/>
  <c r="R324"/>
  <c r="P324"/>
  <c r="BI317"/>
  <c r="BH317"/>
  <c r="BG317"/>
  <c r="BF317"/>
  <c r="T317"/>
  <c r="R317"/>
  <c r="P317"/>
  <c r="BI313"/>
  <c r="BH313"/>
  <c r="BG313"/>
  <c r="BF313"/>
  <c r="T313"/>
  <c r="R313"/>
  <c r="P313"/>
  <c r="BI304"/>
  <c r="BH304"/>
  <c r="BG304"/>
  <c r="BF304"/>
  <c r="T304"/>
  <c r="R304"/>
  <c r="P304"/>
  <c r="BI297"/>
  <c r="BH297"/>
  <c r="BG297"/>
  <c r="BF297"/>
  <c r="T297"/>
  <c r="R297"/>
  <c r="P297"/>
  <c r="BI293"/>
  <c r="BH293"/>
  <c r="BG293"/>
  <c r="BF293"/>
  <c r="T293"/>
  <c r="R293"/>
  <c r="P293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3"/>
  <c r="BH273"/>
  <c r="BG273"/>
  <c r="BF273"/>
  <c r="T273"/>
  <c r="R273"/>
  <c r="P273"/>
  <c r="BI268"/>
  <c r="BH268"/>
  <c r="BG268"/>
  <c r="BF268"/>
  <c r="T268"/>
  <c r="R268"/>
  <c r="P268"/>
  <c r="BI265"/>
  <c r="BH265"/>
  <c r="BG265"/>
  <c r="BF265"/>
  <c r="T265"/>
  <c r="R265"/>
  <c r="P265"/>
  <c r="BI261"/>
  <c r="BH261"/>
  <c r="BG261"/>
  <c r="BF261"/>
  <c r="T261"/>
  <c r="R261"/>
  <c r="P261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1"/>
  <c r="BH241"/>
  <c r="BG241"/>
  <c r="BF241"/>
  <c r="T241"/>
  <c r="R241"/>
  <c r="P241"/>
  <c r="BI237"/>
  <c r="BH237"/>
  <c r="BG237"/>
  <c r="BF237"/>
  <c r="T237"/>
  <c r="R237"/>
  <c r="P237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R212"/>
  <c r="P212"/>
  <c r="BI210"/>
  <c r="BH210"/>
  <c r="BG210"/>
  <c r="BF210"/>
  <c r="T210"/>
  <c r="R210"/>
  <c r="P210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87"/>
  <c r="BH187"/>
  <c r="BG187"/>
  <c r="BF187"/>
  <c r="T187"/>
  <c r="R187"/>
  <c r="P187"/>
  <c r="BI179"/>
  <c r="BH179"/>
  <c r="BG179"/>
  <c r="BF179"/>
  <c r="T179"/>
  <c r="R179"/>
  <c r="P179"/>
  <c r="BI172"/>
  <c r="BH172"/>
  <c r="BG172"/>
  <c r="BF172"/>
  <c r="T172"/>
  <c r="R172"/>
  <c r="P172"/>
  <c r="BI168"/>
  <c r="BH168"/>
  <c r="BG168"/>
  <c r="BF168"/>
  <c r="T168"/>
  <c r="R168"/>
  <c r="P168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42"/>
  <c r="BH142"/>
  <c r="BG142"/>
  <c r="BF142"/>
  <c r="T142"/>
  <c r="R142"/>
  <c r="P142"/>
  <c r="BI138"/>
  <c r="BH138"/>
  <c r="BG138"/>
  <c r="BF138"/>
  <c r="T138"/>
  <c r="R138"/>
  <c r="P138"/>
  <c r="BI131"/>
  <c r="BH131"/>
  <c r="BG131"/>
  <c r="BF131"/>
  <c r="T131"/>
  <c r="R131"/>
  <c r="P131"/>
  <c r="BI127"/>
  <c r="BH127"/>
  <c r="BG127"/>
  <c r="BF127"/>
  <c r="T127"/>
  <c r="R127"/>
  <c r="P127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J92"/>
  <c r="J91"/>
  <c r="F91"/>
  <c r="F89"/>
  <c r="E87"/>
  <c r="J59"/>
  <c r="J58"/>
  <c r="F58"/>
  <c r="F56"/>
  <c r="E54"/>
  <c r="J20"/>
  <c r="E20"/>
  <c r="F92"/>
  <c r="J19"/>
  <c r="J14"/>
  <c r="J56"/>
  <c r="E7"/>
  <c r="E83"/>
  <c i="1" r="L50"/>
  <c r="AM50"/>
  <c r="AM49"/>
  <c r="L49"/>
  <c r="AM47"/>
  <c r="L47"/>
  <c r="L45"/>
  <c r="L44"/>
  <c i="6" r="BK98"/>
  <c r="BK97"/>
  <c r="J87"/>
  <c i="5" r="J157"/>
  <c r="J153"/>
  <c r="J147"/>
  <c r="BK138"/>
  <c r="BK136"/>
  <c r="J123"/>
  <c r="BK121"/>
  <c r="J114"/>
  <c r="J113"/>
  <c r="BK109"/>
  <c r="J103"/>
  <c r="J102"/>
  <c r="BK96"/>
  <c r="BK93"/>
  <c r="BK89"/>
  <c i="4" r="BK545"/>
  <c r="BK502"/>
  <c r="BK488"/>
  <c r="BK450"/>
  <c r="BK421"/>
  <c r="J409"/>
  <c r="BK392"/>
  <c r="J390"/>
  <c r="BK375"/>
  <c r="J373"/>
  <c r="J371"/>
  <c r="J360"/>
  <c r="J356"/>
  <c r="BK350"/>
  <c r="BK248"/>
  <c r="J203"/>
  <c r="J185"/>
  <c r="J133"/>
  <c i="3" r="BK173"/>
  <c r="J154"/>
  <c r="BK144"/>
  <c r="J142"/>
  <c r="BK138"/>
  <c r="J135"/>
  <c r="J133"/>
  <c r="J126"/>
  <c r="BK123"/>
  <c r="BK116"/>
  <c r="J96"/>
  <c i="2" r="BK514"/>
  <c r="J514"/>
  <c r="BK511"/>
  <c r="BK509"/>
  <c r="J495"/>
  <c r="J489"/>
  <c r="J481"/>
  <c r="BK471"/>
  <c r="J454"/>
  <c r="J422"/>
  <c r="BK410"/>
  <c r="BK399"/>
  <c r="J393"/>
  <c r="BK365"/>
  <c r="J360"/>
  <c r="BK357"/>
  <c r="BK355"/>
  <c r="J343"/>
  <c r="BK337"/>
  <c r="BK335"/>
  <c r="J293"/>
  <c r="BK265"/>
  <c r="BK253"/>
  <c r="J251"/>
  <c r="J249"/>
  <c r="BK241"/>
  <c r="BK230"/>
  <c r="BK226"/>
  <c r="J222"/>
  <c r="BK172"/>
  <c r="J118"/>
  <c i="6" r="J101"/>
  <c i="5" r="BK210"/>
  <c r="J209"/>
  <c r="BK202"/>
  <c r="BK192"/>
  <c r="J190"/>
  <c r="BK187"/>
  <c r="J182"/>
  <c r="J167"/>
  <c r="BK164"/>
  <c r="BK157"/>
  <c r="BK149"/>
  <c r="J127"/>
  <c r="J121"/>
  <c r="BK116"/>
  <c i="4" r="J585"/>
  <c r="BK581"/>
  <c r="BK567"/>
  <c r="J542"/>
  <c r="BK539"/>
  <c r="BK537"/>
  <c r="J527"/>
  <c r="BK523"/>
  <c r="BK516"/>
  <c r="BK507"/>
  <c r="J507"/>
  <c r="BK504"/>
  <c r="J504"/>
  <c r="BK495"/>
  <c r="BK484"/>
  <c r="BK473"/>
  <c r="BK464"/>
  <c r="BK435"/>
  <c r="BK393"/>
  <c r="BK377"/>
  <c r="J368"/>
  <c r="J366"/>
  <c r="BK331"/>
  <c r="J314"/>
  <c r="BK263"/>
  <c r="BK259"/>
  <c r="BK246"/>
  <c r="J241"/>
  <c r="BK238"/>
  <c r="J194"/>
  <c r="BK189"/>
  <c r="J160"/>
  <c i="3" r="J207"/>
  <c r="J180"/>
  <c r="J168"/>
  <c r="BK156"/>
  <c r="BK132"/>
  <c r="J121"/>
  <c r="J101"/>
  <c r="J100"/>
  <c r="J92"/>
  <c r="BK91"/>
  <c i="2" r="J463"/>
  <c r="J456"/>
  <c r="BK414"/>
  <c r="BK313"/>
  <c r="BK293"/>
  <c r="J261"/>
  <c r="BK258"/>
  <c r="BK246"/>
  <c r="J187"/>
  <c r="J179"/>
  <c r="J159"/>
  <c r="J155"/>
  <c r="BK98"/>
  <c i="6" r="J90"/>
  <c i="5" r="J196"/>
  <c r="BK178"/>
  <c r="J175"/>
  <c r="J173"/>
  <c r="J169"/>
  <c r="BK155"/>
  <c r="J149"/>
  <c r="BK134"/>
  <c r="J116"/>
  <c r="J110"/>
  <c r="J109"/>
  <c r="BK103"/>
  <c r="J99"/>
  <c r="BK92"/>
  <c i="4" r="J571"/>
  <c r="J537"/>
  <c r="J511"/>
  <c r="J493"/>
  <c r="J468"/>
  <c r="J464"/>
  <c r="BK462"/>
  <c r="BK434"/>
  <c r="J433"/>
  <c r="BK432"/>
  <c r="BK425"/>
  <c r="J420"/>
  <c r="BK418"/>
  <c r="BK409"/>
  <c r="J400"/>
  <c r="J389"/>
  <c r="J379"/>
  <c r="J334"/>
  <c r="J321"/>
  <c r="J317"/>
  <c r="BK300"/>
  <c r="J297"/>
  <c r="J263"/>
  <c r="J187"/>
  <c r="BK169"/>
  <c i="3" r="J203"/>
  <c r="J201"/>
  <c r="BK197"/>
  <c r="J195"/>
  <c r="BK166"/>
  <c r="BK140"/>
  <c r="BK135"/>
  <c r="BK121"/>
  <c r="BK119"/>
  <c r="BK118"/>
  <c r="J99"/>
  <c r="BK97"/>
  <c r="BK96"/>
  <c i="2" r="J511"/>
  <c r="J504"/>
  <c r="J502"/>
  <c r="BK489"/>
  <c r="J485"/>
  <c r="BK473"/>
  <c r="J430"/>
  <c r="J410"/>
  <c r="BK385"/>
  <c r="BK377"/>
  <c r="BK374"/>
  <c r="BK362"/>
  <c r="BK360"/>
  <c r="J328"/>
  <c r="BK256"/>
  <c r="J253"/>
  <c r="BK251"/>
  <c i="1" r="AS55"/>
  <c i="5" r="BK159"/>
  <c r="BK153"/>
  <c r="J151"/>
  <c r="BK147"/>
  <c i="4" r="J567"/>
  <c r="J545"/>
  <c r="BK509"/>
  <c r="J442"/>
  <c r="J441"/>
  <c r="BK420"/>
  <c r="J418"/>
  <c r="J402"/>
  <c r="J393"/>
  <c r="BK366"/>
  <c r="BK353"/>
  <c r="BK345"/>
  <c r="BK334"/>
  <c r="BK314"/>
  <c r="J312"/>
  <c r="BK297"/>
  <c r="BK290"/>
  <c r="BK287"/>
  <c r="J259"/>
  <c r="BK194"/>
  <c r="J169"/>
  <c r="BK167"/>
  <c r="J165"/>
  <c r="J153"/>
  <c r="BK146"/>
  <c r="J144"/>
  <c r="BK133"/>
  <c i="3" r="BK161"/>
  <c r="J159"/>
  <c r="J156"/>
  <c r="BK154"/>
  <c r="J152"/>
  <c r="BK133"/>
  <c r="J110"/>
  <c r="J95"/>
  <c r="J93"/>
  <c r="BK92"/>
  <c i="2" r="J402"/>
  <c r="J374"/>
  <c r="J365"/>
  <c r="BK364"/>
  <c r="J355"/>
  <c r="J350"/>
  <c r="J340"/>
  <c r="J335"/>
  <c r="J317"/>
  <c r="J284"/>
  <c r="BK273"/>
  <c r="J268"/>
  <c r="BK210"/>
  <c r="BK194"/>
  <c r="J163"/>
  <c r="BK142"/>
  <c r="J127"/>
  <c r="J114"/>
  <c i="6" r="BK99"/>
  <c r="BK95"/>
  <c r="J94"/>
  <c r="BK93"/>
  <c r="J93"/>
  <c r="BK91"/>
  <c r="J91"/>
  <c r="BK90"/>
  <c r="BK88"/>
  <c r="J88"/>
  <c r="BK87"/>
  <c i="5" r="BK171"/>
  <c r="J163"/>
  <c r="J161"/>
  <c r="J155"/>
  <c r="J134"/>
  <c r="BK130"/>
  <c r="J128"/>
  <c r="BK127"/>
  <c r="BK123"/>
  <c r="J93"/>
  <c r="J92"/>
  <c r="BK91"/>
  <c i="4" r="J563"/>
  <c r="BK559"/>
  <c r="BK552"/>
  <c r="J491"/>
  <c r="BK457"/>
  <c r="J452"/>
  <c r="J435"/>
  <c r="BK417"/>
  <c r="BK415"/>
  <c r="BK406"/>
  <c r="BK400"/>
  <c r="J398"/>
  <c r="J396"/>
  <c r="BK390"/>
  <c r="BK389"/>
  <c r="J386"/>
  <c r="J375"/>
  <c r="BK371"/>
  <c r="BK362"/>
  <c r="BK343"/>
  <c r="J328"/>
  <c r="J287"/>
  <c r="J255"/>
  <c r="J253"/>
  <c r="J248"/>
  <c r="J246"/>
  <c r="J226"/>
  <c r="J221"/>
  <c r="J212"/>
  <c r="BK208"/>
  <c r="J199"/>
  <c r="J189"/>
  <c r="BK187"/>
  <c r="BK165"/>
  <c r="BK144"/>
  <c r="BK142"/>
  <c r="J137"/>
  <c i="3" r="J193"/>
  <c r="J187"/>
  <c r="J182"/>
  <c r="BK174"/>
  <c r="J173"/>
  <c r="J171"/>
  <c r="J118"/>
  <c r="BK112"/>
  <c r="J97"/>
  <c i="2" r="J469"/>
  <c r="BK465"/>
  <c r="BK461"/>
  <c r="J399"/>
  <c r="J348"/>
  <c r="J297"/>
  <c r="BK222"/>
  <c r="BK219"/>
  <c r="J194"/>
  <c r="J138"/>
  <c r="BK110"/>
  <c r="J106"/>
  <c r="BK102"/>
  <c i="5" r="BK163"/>
  <c r="BK131"/>
  <c r="BK125"/>
  <c r="J120"/>
  <c r="J111"/>
  <c r="BK107"/>
  <c r="BK100"/>
  <c r="J97"/>
  <c r="BK95"/>
  <c i="4" r="J552"/>
  <c r="BK500"/>
  <c r="BK493"/>
  <c r="J482"/>
  <c r="J470"/>
  <c r="BK454"/>
  <c r="BK452"/>
  <c r="BK433"/>
  <c r="J432"/>
  <c r="J429"/>
  <c r="J425"/>
  <c r="BK424"/>
  <c r="J421"/>
  <c r="BK413"/>
  <c r="BK411"/>
  <c r="BK404"/>
  <c r="BK403"/>
  <c r="BK395"/>
  <c r="BK379"/>
  <c r="BK373"/>
  <c r="BK364"/>
  <c r="BK317"/>
  <c r="J290"/>
  <c r="J284"/>
  <c r="BK255"/>
  <c r="BK241"/>
  <c r="BK230"/>
  <c r="BK199"/>
  <c r="BK137"/>
  <c i="3" r="J191"/>
  <c r="J174"/>
  <c r="J166"/>
  <c r="J164"/>
  <c r="BK159"/>
  <c r="BK158"/>
  <c r="BK148"/>
  <c r="J146"/>
  <c r="J125"/>
  <c i="2" r="J509"/>
  <c r="BK502"/>
  <c r="BK498"/>
  <c r="J491"/>
  <c r="J473"/>
  <c r="J471"/>
  <c r="BK469"/>
  <c r="J461"/>
  <c r="J458"/>
  <c r="BK456"/>
  <c r="BK454"/>
  <c r="BK441"/>
  <c r="BK409"/>
  <c r="J377"/>
  <c r="BK317"/>
  <c r="J246"/>
  <c r="J228"/>
  <c r="J226"/>
  <c r="J198"/>
  <c r="J168"/>
  <c r="BK131"/>
  <c r="BK127"/>
  <c r="J110"/>
  <c r="BK106"/>
  <c i="6" r="BK101"/>
  <c i="5" r="BK209"/>
  <c r="J208"/>
  <c r="BK200"/>
  <c r="BK198"/>
  <c r="J189"/>
  <c r="J187"/>
  <c r="J183"/>
  <c r="BK182"/>
  <c r="BK180"/>
  <c r="J178"/>
  <c r="BK176"/>
  <c r="J164"/>
  <c r="J145"/>
  <c r="J125"/>
  <c r="J107"/>
  <c r="J106"/>
  <c r="J96"/>
  <c r="J95"/>
  <c i="4" r="BK587"/>
  <c r="BK573"/>
  <c r="BK531"/>
  <c r="J476"/>
  <c r="BK444"/>
  <c r="BK429"/>
  <c r="J417"/>
  <c r="J404"/>
  <c r="J403"/>
  <c r="J392"/>
  <c r="J381"/>
  <c r="J364"/>
  <c r="BK356"/>
  <c r="J353"/>
  <c r="J350"/>
  <c r="J300"/>
  <c r="J294"/>
  <c r="BK185"/>
  <c r="J180"/>
  <c r="J178"/>
  <c r="BK155"/>
  <c r="J135"/>
  <c i="3" r="BK199"/>
  <c r="J189"/>
  <c r="J185"/>
  <c r="BK184"/>
  <c r="J178"/>
  <c r="J162"/>
  <c r="J161"/>
  <c r="BK152"/>
  <c r="J150"/>
  <c r="J148"/>
  <c r="BK142"/>
  <c r="J122"/>
  <c r="J115"/>
  <c r="BK95"/>
  <c i="2" r="BK507"/>
  <c r="J498"/>
  <c r="BK495"/>
  <c r="BK485"/>
  <c r="BK481"/>
  <c r="J465"/>
  <c r="J426"/>
  <c r="BK422"/>
  <c r="BK418"/>
  <c r="J324"/>
  <c r="BK288"/>
  <c r="J265"/>
  <c r="J172"/>
  <c r="J102"/>
  <c i="5" r="BK204"/>
  <c r="J200"/>
  <c r="J198"/>
  <c r="BK194"/>
  <c r="BK190"/>
  <c r="BK189"/>
  <c r="BK183"/>
  <c r="BK151"/>
  <c r="BK145"/>
  <c r="BK143"/>
  <c r="BK141"/>
  <c r="J133"/>
  <c r="J131"/>
  <c r="J130"/>
  <c r="BK120"/>
  <c r="J118"/>
  <c r="BK117"/>
  <c r="J104"/>
  <c r="J100"/>
  <c r="BK97"/>
  <c i="4" r="BK597"/>
  <c r="J597"/>
  <c r="BK594"/>
  <c r="J594"/>
  <c r="BK592"/>
  <c r="J592"/>
  <c r="BK590"/>
  <c r="J587"/>
  <c r="BK585"/>
  <c r="J579"/>
  <c r="J576"/>
  <c r="BK571"/>
  <c r="J509"/>
  <c r="J495"/>
  <c r="BK486"/>
  <c r="J484"/>
  <c r="BK482"/>
  <c r="J479"/>
  <c r="BK470"/>
  <c r="BK468"/>
  <c r="BK448"/>
  <c r="J415"/>
  <c r="J411"/>
  <c r="BK402"/>
  <c r="J377"/>
  <c r="BK348"/>
  <c r="J336"/>
  <c r="BK326"/>
  <c r="BK312"/>
  <c r="J307"/>
  <c r="BK267"/>
  <c r="BK253"/>
  <c r="J238"/>
  <c r="BK226"/>
  <c r="BK221"/>
  <c r="J142"/>
  <c i="3" r="J208"/>
  <c r="J206"/>
  <c r="J205"/>
  <c r="BK203"/>
  <c r="BK201"/>
  <c r="J144"/>
  <c r="J132"/>
  <c r="BK126"/>
  <c r="BK113"/>
  <c r="BK101"/>
  <c r="J91"/>
  <c r="BK89"/>
  <c i="2" r="J467"/>
  <c r="BK463"/>
  <c r="BK430"/>
  <c r="J409"/>
  <c r="BK343"/>
  <c r="J337"/>
  <c r="BK297"/>
  <c r="BK284"/>
  <c r="BK243"/>
  <c r="J237"/>
  <c r="J212"/>
  <c r="BK202"/>
  <c r="BK179"/>
  <c i="1" r="AS58"/>
  <c i="6" r="J99"/>
  <c r="J98"/>
  <c r="J97"/>
  <c r="J95"/>
  <c r="BK94"/>
  <c i="5" r="J206"/>
  <c r="J204"/>
  <c r="J194"/>
  <c r="J185"/>
  <c r="J180"/>
  <c r="BK175"/>
  <c r="J171"/>
  <c r="J166"/>
  <c r="J159"/>
  <c r="J143"/>
  <c r="J138"/>
  <c r="J136"/>
  <c r="BK128"/>
  <c r="BK118"/>
  <c r="J117"/>
  <c r="BK113"/>
  <c r="BK111"/>
  <c r="BK110"/>
  <c r="BK106"/>
  <c r="BK102"/>
  <c r="J89"/>
  <c i="4" r="J539"/>
  <c r="J523"/>
  <c r="J462"/>
  <c r="J459"/>
  <c r="J457"/>
  <c r="J454"/>
  <c r="BK441"/>
  <c r="J434"/>
  <c r="J424"/>
  <c r="J413"/>
  <c r="BK396"/>
  <c r="J395"/>
  <c r="BK381"/>
  <c r="J343"/>
  <c r="BK336"/>
  <c r="BK323"/>
  <c r="BK303"/>
  <c r="BK284"/>
  <c r="BK272"/>
  <c r="J235"/>
  <c r="BK212"/>
  <c r="BK196"/>
  <c r="BK180"/>
  <c r="BK176"/>
  <c r="J171"/>
  <c r="BK160"/>
  <c r="J155"/>
  <c r="BK153"/>
  <c r="BK151"/>
  <c r="J146"/>
  <c i="3" r="BK191"/>
  <c r="BK189"/>
  <c r="BK187"/>
  <c r="BK185"/>
  <c r="J184"/>
  <c r="BK182"/>
  <c r="BK180"/>
  <c r="BK178"/>
  <c r="BK176"/>
  <c r="J170"/>
  <c r="J158"/>
  <c r="J140"/>
  <c r="J138"/>
  <c r="BK128"/>
  <c r="BK109"/>
  <c r="J103"/>
  <c r="BK100"/>
  <c r="BK99"/>
  <c r="J89"/>
  <c i="2" r="J414"/>
  <c r="BK393"/>
  <c r="J357"/>
  <c r="BK350"/>
  <c r="BK324"/>
  <c r="BK304"/>
  <c r="J288"/>
  <c r="BK268"/>
  <c r="J256"/>
  <c r="J243"/>
  <c r="J241"/>
  <c r="BK237"/>
  <c r="J230"/>
  <c r="BK228"/>
  <c r="BK118"/>
  <c i="6" r="F34"/>
  <c i="4" r="J559"/>
  <c r="J500"/>
  <c r="BK491"/>
  <c r="J488"/>
  <c r="BK459"/>
  <c r="BK407"/>
  <c r="J407"/>
  <c r="J406"/>
  <c r="BK386"/>
  <c r="BK360"/>
  <c r="J345"/>
  <c r="J341"/>
  <c r="BK338"/>
  <c r="J331"/>
  <c r="BK307"/>
  <c r="J267"/>
  <c r="BK178"/>
  <c r="J176"/>
  <c r="J151"/>
  <c i="3" r="BK208"/>
  <c r="BK207"/>
  <c r="J199"/>
  <c r="BK171"/>
  <c r="BK146"/>
  <c r="BK130"/>
  <c r="J119"/>
  <c r="J107"/>
  <c r="BK106"/>
  <c i="2" r="J507"/>
  <c r="BK504"/>
  <c r="BK491"/>
  <c r="J441"/>
  <c r="BK426"/>
  <c r="BK328"/>
  <c r="J273"/>
  <c r="BK249"/>
  <c r="BK216"/>
  <c r="BK163"/>
  <c r="BK159"/>
  <c r="BK155"/>
  <c r="J131"/>
  <c i="5" r="BK211"/>
  <c r="J211"/>
  <c r="J210"/>
  <c r="BK208"/>
  <c r="BK206"/>
  <c r="J202"/>
  <c r="BK196"/>
  <c r="J192"/>
  <c r="BK185"/>
  <c r="J176"/>
  <c r="BK173"/>
  <c r="BK169"/>
  <c r="BK167"/>
  <c i="4" r="J590"/>
  <c r="J581"/>
  <c r="BK579"/>
  <c r="BK576"/>
  <c r="J573"/>
  <c r="BK527"/>
  <c r="J486"/>
  <c r="BK479"/>
  <c r="BK476"/>
  <c r="J473"/>
  <c r="J384"/>
  <c r="J348"/>
  <c r="BK341"/>
  <c r="J303"/>
  <c r="BK294"/>
  <c r="BK235"/>
  <c r="J230"/>
  <c r="BK217"/>
  <c r="J208"/>
  <c r="BK203"/>
  <c r="J196"/>
  <c r="J167"/>
  <c i="3" r="BK170"/>
  <c r="BK164"/>
  <c r="BK162"/>
  <c r="BK125"/>
  <c r="J123"/>
  <c r="BK122"/>
  <c r="BK115"/>
  <c r="J113"/>
  <c r="J112"/>
  <c r="BK110"/>
  <c r="J106"/>
  <c r="BK104"/>
  <c r="BK93"/>
  <c i="2" r="J385"/>
  <c r="BK348"/>
  <c r="BK340"/>
  <c r="BK280"/>
  <c r="J219"/>
  <c r="J216"/>
  <c r="BK212"/>
  <c r="J210"/>
  <c r="BK198"/>
  <c r="J142"/>
  <c r="BK138"/>
  <c r="BK114"/>
  <c r="J98"/>
  <c i="5" r="BK166"/>
  <c r="BK161"/>
  <c r="J141"/>
  <c r="BK133"/>
  <c r="BK114"/>
  <c r="BK104"/>
  <c r="BK99"/>
  <c r="J91"/>
  <c i="4" r="BK563"/>
  <c r="BK542"/>
  <c r="J531"/>
  <c r="J516"/>
  <c r="BK511"/>
  <c r="J502"/>
  <c r="J450"/>
  <c r="J448"/>
  <c r="J444"/>
  <c r="BK442"/>
  <c r="BK398"/>
  <c r="BK384"/>
  <c r="BK368"/>
  <c r="J362"/>
  <c r="J338"/>
  <c r="BK328"/>
  <c r="J326"/>
  <c r="J323"/>
  <c r="BK321"/>
  <c r="J272"/>
  <c r="J217"/>
  <c r="BK171"/>
  <c r="BK135"/>
  <c i="3" r="BK206"/>
  <c r="BK205"/>
  <c r="J197"/>
  <c r="BK195"/>
  <c r="BK193"/>
  <c r="J176"/>
  <c r="BK168"/>
  <c r="BK150"/>
  <c r="J130"/>
  <c r="J128"/>
  <c r="J116"/>
  <c r="J109"/>
  <c r="BK107"/>
  <c r="J104"/>
  <c r="BK103"/>
  <c i="2" r="BK467"/>
  <c r="BK458"/>
  <c r="J418"/>
  <c r="BK402"/>
  <c r="J364"/>
  <c r="J362"/>
  <c r="J313"/>
  <c r="J304"/>
  <c r="J280"/>
  <c r="BK261"/>
  <c r="J258"/>
  <c r="J202"/>
  <c r="BK187"/>
  <c r="BK168"/>
  <c l="1" r="P356"/>
  <c i="3" r="P137"/>
  <c i="4" r="R132"/>
  <c r="R150"/>
  <c r="R159"/>
  <c r="BK184"/>
  <c r="J184"/>
  <c r="J71"/>
  <c r="R193"/>
  <c r="T198"/>
  <c r="R207"/>
  <c r="R225"/>
  <c r="BK245"/>
  <c r="J245"/>
  <c r="J79"/>
  <c r="BK252"/>
  <c r="J252"/>
  <c r="J80"/>
  <c r="BK283"/>
  <c r="J283"/>
  <c r="J84"/>
  <c r="T311"/>
  <c r="BK340"/>
  <c r="J340"/>
  <c r="J89"/>
  <c r="BK383"/>
  <c r="J383"/>
  <c r="J94"/>
  <c r="BK447"/>
  <c r="J447"/>
  <c r="J96"/>
  <c r="R456"/>
  <c r="T478"/>
  <c r="P536"/>
  <c r="P584"/>
  <c i="6" r="R92"/>
  <c i="2" r="R356"/>
  <c i="4" r="T296"/>
  <c r="BK333"/>
  <c r="J333"/>
  <c r="J88"/>
  <c r="BK359"/>
  <c r="J359"/>
  <c r="J92"/>
  <c i="6" r="R86"/>
  <c i="2" r="BK97"/>
  <c r="BK245"/>
  <c r="J245"/>
  <c r="J66"/>
  <c r="BK260"/>
  <c r="J260"/>
  <c r="J67"/>
  <c r="T260"/>
  <c r="R501"/>
  <c i="3" r="BK88"/>
  <c r="J88"/>
  <c r="J64"/>
  <c i="6" r="T96"/>
  <c i="2" r="BK267"/>
  <c r="J267"/>
  <c r="J68"/>
  <c r="P501"/>
  <c i="3" r="R88"/>
  <c i="4" r="P141"/>
  <c r="BK159"/>
  <c r="J159"/>
  <c r="J68"/>
  <c r="R166"/>
  <c r="P175"/>
  <c r="BK193"/>
  <c r="J193"/>
  <c r="J72"/>
  <c r="BK207"/>
  <c r="J207"/>
  <c r="J74"/>
  <c r="T216"/>
  <c r="P237"/>
  <c r="T252"/>
  <c r="BK311"/>
  <c r="J311"/>
  <c r="J86"/>
  <c r="T333"/>
  <c r="R347"/>
  <c r="T359"/>
  <c r="BK428"/>
  <c r="J428"/>
  <c r="J95"/>
  <c r="BK456"/>
  <c r="J456"/>
  <c r="J97"/>
  <c r="T461"/>
  <c r="BK515"/>
  <c r="J515"/>
  <c r="J102"/>
  <c r="BK536"/>
  <c r="J536"/>
  <c r="J103"/>
  <c r="BK584"/>
  <c r="J584"/>
  <c r="J107"/>
  <c i="5" r="BK88"/>
  <c r="J88"/>
  <c r="J64"/>
  <c i="6" r="P92"/>
  <c i="2" r="R267"/>
  <c r="R347"/>
  <c i="3" r="BK137"/>
  <c r="J137"/>
  <c r="J65"/>
  <c i="4" r="BK132"/>
  <c r="J132"/>
  <c r="J65"/>
  <c r="T141"/>
  <c r="T166"/>
  <c r="R175"/>
  <c r="P193"/>
  <c r="P207"/>
  <c r="T225"/>
  <c r="BK237"/>
  <c r="J237"/>
  <c r="J78"/>
  <c r="R245"/>
  <c r="P262"/>
  <c r="T283"/>
  <c r="BK325"/>
  <c r="J325"/>
  <c r="J87"/>
  <c r="P340"/>
  <c r="R359"/>
  <c r="T370"/>
  <c r="T447"/>
  <c r="R461"/>
  <c r="P544"/>
  <c r="P578"/>
  <c i="6" r="P86"/>
  <c i="2" r="T97"/>
  <c r="T245"/>
  <c r="P260"/>
  <c r="BK501"/>
  <c r="J501"/>
  <c r="J72"/>
  <c i="3" r="P88"/>
  <c r="P87"/>
  <c i="1" r="AU57"/>
  <c i="4" r="P296"/>
  <c r="T325"/>
  <c r="P359"/>
  <c r="R370"/>
  <c r="T428"/>
  <c r="P461"/>
  <c r="R544"/>
  <c r="T584"/>
  <c i="6" r="BK86"/>
  <c i="2" r="R97"/>
  <c r="R245"/>
  <c r="T501"/>
  <c i="4" r="P311"/>
  <c r="P333"/>
  <c r="P347"/>
  <c r="P370"/>
  <c r="R428"/>
  <c r="T456"/>
  <c r="P515"/>
  <c r="T536"/>
  <c r="R578"/>
  <c i="6" r="T92"/>
  <c i="2" r="P267"/>
  <c r="T347"/>
  <c i="3" r="T137"/>
  <c i="4" r="P132"/>
  <c r="R141"/>
  <c r="P159"/>
  <c r="BK175"/>
  <c r="J175"/>
  <c r="J70"/>
  <c r="P184"/>
  <c r="BK198"/>
  <c r="J198"/>
  <c r="J73"/>
  <c r="BK216"/>
  <c r="J216"/>
  <c r="J75"/>
  <c r="BK225"/>
  <c r="J225"/>
  <c r="J76"/>
  <c r="T237"/>
  <c r="P252"/>
  <c r="BK262"/>
  <c r="J262"/>
  <c r="J82"/>
  <c r="BK296"/>
  <c r="J296"/>
  <c r="J85"/>
  <c r="P325"/>
  <c r="R340"/>
  <c r="P383"/>
  <c r="P447"/>
  <c r="P478"/>
  <c r="T515"/>
  <c i="6" r="BK96"/>
  <c r="J96"/>
  <c r="J63"/>
  <c i="2" r="T267"/>
  <c r="P347"/>
  <c i="4" r="T132"/>
  <c r="P150"/>
  <c r="T159"/>
  <c r="T184"/>
  <c r="R198"/>
  <c r="P216"/>
  <c r="R237"/>
  <c r="R252"/>
  <c r="P283"/>
  <c i="6" r="BK92"/>
  <c r="J92"/>
  <c r="J62"/>
  <c i="2" r="P97"/>
  <c r="P96"/>
  <c r="P95"/>
  <c i="1" r="AU56"/>
  <c i="2" r="P245"/>
  <c r="R260"/>
  <c r="BK347"/>
  <c r="J347"/>
  <c r="J70"/>
  <c i="4" r="BK150"/>
  <c r="J150"/>
  <c r="J67"/>
  <c r="BK166"/>
  <c r="J166"/>
  <c r="J69"/>
  <c r="T175"/>
  <c r="T193"/>
  <c r="T207"/>
  <c r="P225"/>
  <c r="P245"/>
  <c r="R262"/>
  <c r="R296"/>
  <c r="R333"/>
  <c r="T347"/>
  <c r="BK370"/>
  <c r="J370"/>
  <c r="J93"/>
  <c r="P428"/>
  <c r="BK461"/>
  <c r="J461"/>
  <c r="J98"/>
  <c r="T544"/>
  <c r="BK578"/>
  <c r="J578"/>
  <c r="J106"/>
  <c i="5" r="P88"/>
  <c r="R88"/>
  <c r="T88"/>
  <c r="BK140"/>
  <c r="J140"/>
  <c r="J65"/>
  <c r="P140"/>
  <c r="R140"/>
  <c r="T140"/>
  <c i="6" r="P96"/>
  <c i="2" r="BK356"/>
  <c r="J356"/>
  <c r="J71"/>
  <c i="3" r="R137"/>
  <c i="4" r="R311"/>
  <c r="BK347"/>
  <c r="J347"/>
  <c r="J90"/>
  <c r="R383"/>
  <c r="BK478"/>
  <c r="J478"/>
  <c r="J101"/>
  <c r="BK544"/>
  <c r="J544"/>
  <c r="J104"/>
  <c r="R584"/>
  <c i="6" r="R96"/>
  <c i="2" r="T356"/>
  <c i="3" r="T88"/>
  <c r="T87"/>
  <c i="4" r="BK141"/>
  <c r="J141"/>
  <c r="J66"/>
  <c r="T150"/>
  <c r="P166"/>
  <c r="R184"/>
  <c r="P198"/>
  <c r="R216"/>
  <c r="T245"/>
  <c r="T262"/>
  <c r="R283"/>
  <c r="R325"/>
  <c r="T340"/>
  <c r="T383"/>
  <c r="R447"/>
  <c r="P456"/>
  <c r="R478"/>
  <c r="R515"/>
  <c r="R536"/>
  <c r="T578"/>
  <c i="6" r="T86"/>
  <c r="T85"/>
  <c r="T84"/>
  <c i="2" r="J89"/>
  <c r="BE102"/>
  <c r="BE142"/>
  <c r="BE268"/>
  <c r="BE317"/>
  <c r="BE422"/>
  <c i="3" r="BE96"/>
  <c r="BE125"/>
  <c r="BE144"/>
  <c r="BE156"/>
  <c r="BE162"/>
  <c r="BE203"/>
  <c i="4" r="E50"/>
  <c r="BE146"/>
  <c r="BE176"/>
  <c r="BE189"/>
  <c r="BE221"/>
  <c r="BE341"/>
  <c r="BE371"/>
  <c r="BE386"/>
  <c r="BE400"/>
  <c r="BE415"/>
  <c r="BE434"/>
  <c r="BE462"/>
  <c r="BE484"/>
  <c r="BE493"/>
  <c r="BE523"/>
  <c r="BE545"/>
  <c r="BE571"/>
  <c r="BE573"/>
  <c i="5" r="BE92"/>
  <c r="BE102"/>
  <c r="BE106"/>
  <c r="BE107"/>
  <c r="BE110"/>
  <c r="BE120"/>
  <c r="BE134"/>
  <c i="2" r="BE118"/>
  <c r="BE364"/>
  <c r="BE374"/>
  <c r="BE393"/>
  <c r="BE461"/>
  <c i="3" r="E75"/>
  <c r="BE103"/>
  <c r="BE109"/>
  <c r="BE126"/>
  <c r="BE132"/>
  <c r="BE154"/>
  <c r="BE197"/>
  <c r="BE201"/>
  <c i="4" r="J124"/>
  <c r="BE151"/>
  <c r="BE160"/>
  <c r="BE267"/>
  <c r="BE307"/>
  <c r="BE350"/>
  <c r="BE396"/>
  <c r="BE500"/>
  <c r="BE552"/>
  <c r="BE587"/>
  <c r="BK271"/>
  <c r="J271"/>
  <c r="J83"/>
  <c i="5" r="BE145"/>
  <c r="BE171"/>
  <c r="BE183"/>
  <c r="BE190"/>
  <c r="BE194"/>
  <c r="BE209"/>
  <c r="BE210"/>
  <c r="BE211"/>
  <c i="2" r="E50"/>
  <c r="BE168"/>
  <c r="BE219"/>
  <c r="BE230"/>
  <c r="BE337"/>
  <c r="BE410"/>
  <c r="BE454"/>
  <c r="BE489"/>
  <c r="BE495"/>
  <c r="BE502"/>
  <c i="3" r="BE101"/>
  <c r="BE115"/>
  <c r="BE161"/>
  <c r="BE187"/>
  <c r="BE191"/>
  <c i="4" r="BE169"/>
  <c r="BE230"/>
  <c r="BE253"/>
  <c r="BE287"/>
  <c r="BE312"/>
  <c r="BE348"/>
  <c r="BE353"/>
  <c r="BE362"/>
  <c r="BE375"/>
  <c r="BE395"/>
  <c r="BE398"/>
  <c r="BE406"/>
  <c r="BE407"/>
  <c r="BE413"/>
  <c r="BE424"/>
  <c r="BE452"/>
  <c r="BE516"/>
  <c i="2" r="BE110"/>
  <c r="BE138"/>
  <c r="BE159"/>
  <c r="BE210"/>
  <c r="BE258"/>
  <c r="BE293"/>
  <c r="BE362"/>
  <c r="BE467"/>
  <c i="3" r="BE104"/>
  <c r="BE110"/>
  <c r="BE116"/>
  <c r="BE122"/>
  <c r="BE166"/>
  <c r="BE193"/>
  <c i="4" r="BE199"/>
  <c r="BE217"/>
  <c r="BE226"/>
  <c r="BE238"/>
  <c r="BE248"/>
  <c r="BE331"/>
  <c r="BE345"/>
  <c r="BE373"/>
  <c r="BE390"/>
  <c r="BE432"/>
  <c r="BE442"/>
  <c r="BE470"/>
  <c r="BE509"/>
  <c i="5" r="BE95"/>
  <c r="BE125"/>
  <c r="BE130"/>
  <c r="BE200"/>
  <c r="BE202"/>
  <c i="6" r="BE93"/>
  <c r="BE95"/>
  <c r="BK100"/>
  <c r="J100"/>
  <c r="J64"/>
  <c i="2" r="BE187"/>
  <c r="BE216"/>
  <c r="BE251"/>
  <c r="BE265"/>
  <c r="BE288"/>
  <c r="BE313"/>
  <c r="BE328"/>
  <c r="BE340"/>
  <c r="BE426"/>
  <c r="BE430"/>
  <c r="BE456"/>
  <c i="3" r="BE119"/>
  <c r="BE150"/>
  <c r="BE159"/>
  <c r="BE195"/>
  <c r="BE207"/>
  <c i="4" r="F59"/>
  <c r="BE144"/>
  <c r="BE212"/>
  <c r="BE246"/>
  <c r="BE255"/>
  <c r="BE314"/>
  <c r="BE364"/>
  <c r="BE417"/>
  <c r="BE527"/>
  <c r="BE590"/>
  <c r="BE592"/>
  <c r="BE594"/>
  <c r="BE597"/>
  <c i="5" r="E50"/>
  <c r="BE114"/>
  <c r="BE123"/>
  <c r="BE136"/>
  <c r="BE163"/>
  <c r="BE167"/>
  <c r="BE176"/>
  <c r="BE178"/>
  <c r="BE180"/>
  <c r="BE182"/>
  <c r="BE192"/>
  <c i="2" r="BE131"/>
  <c r="BE155"/>
  <c r="BE241"/>
  <c r="BE243"/>
  <c r="BE473"/>
  <c r="BE509"/>
  <c r="BK342"/>
  <c r="J342"/>
  <c r="J69"/>
  <c i="3" r="BE89"/>
  <c r="BE118"/>
  <c r="BE135"/>
  <c r="BE174"/>
  <c i="4" r="BE137"/>
  <c r="BE165"/>
  <c r="BE263"/>
  <c r="BE420"/>
  <c r="BE464"/>
  <c r="BE482"/>
  <c r="BE537"/>
  <c r="BE559"/>
  <c r="BE579"/>
  <c r="BE581"/>
  <c r="BE585"/>
  <c r="BK355"/>
  <c r="J355"/>
  <c r="J91"/>
  <c i="5" r="BE100"/>
  <c r="BE103"/>
  <c r="BE128"/>
  <c r="BE133"/>
  <c r="BE138"/>
  <c r="BE153"/>
  <c r="BE166"/>
  <c r="BE169"/>
  <c r="BE196"/>
  <c r="BE204"/>
  <c i="2" r="F59"/>
  <c r="BE179"/>
  <c r="BE249"/>
  <c r="BE399"/>
  <c r="BE463"/>
  <c r="BE507"/>
  <c i="3" r="F59"/>
  <c r="BE91"/>
  <c r="BE97"/>
  <c r="BE99"/>
  <c r="BE113"/>
  <c r="BE130"/>
  <c r="BE152"/>
  <c r="BE168"/>
  <c r="BE171"/>
  <c r="BE176"/>
  <c r="BE180"/>
  <c r="BE185"/>
  <c i="4" r="BE208"/>
  <c r="BE294"/>
  <c r="BE338"/>
  <c r="BE343"/>
  <c r="BE393"/>
  <c r="BE409"/>
  <c r="BE488"/>
  <c r="BE542"/>
  <c r="BE563"/>
  <c r="BK472"/>
  <c r="J472"/>
  <c r="J99"/>
  <c i="5" r="F59"/>
  <c r="BE91"/>
  <c r="BE93"/>
  <c r="BE155"/>
  <c i="2" r="BE114"/>
  <c r="BE163"/>
  <c r="BE226"/>
  <c r="BE261"/>
  <c r="BE280"/>
  <c r="BE350"/>
  <c r="BE357"/>
  <c r="BE360"/>
  <c r="BE365"/>
  <c i="3" r="J56"/>
  <c r="BE92"/>
  <c r="BE95"/>
  <c r="BE138"/>
  <c r="BE146"/>
  <c r="BE170"/>
  <c r="BE184"/>
  <c r="BE189"/>
  <c r="BE205"/>
  <c r="BE208"/>
  <c i="4" r="BE133"/>
  <c r="BE167"/>
  <c r="BE185"/>
  <c r="BE241"/>
  <c r="BE259"/>
  <c r="BE321"/>
  <c r="BE392"/>
  <c r="BE402"/>
  <c r="BE411"/>
  <c r="BE418"/>
  <c r="BE459"/>
  <c r="BE476"/>
  <c r="BE507"/>
  <c r="BE567"/>
  <c r="BK575"/>
  <c r="J575"/>
  <c r="J105"/>
  <c i="5" r="J56"/>
  <c r="BE96"/>
  <c r="BE111"/>
  <c r="BE113"/>
  <c r="BE117"/>
  <c r="BE131"/>
  <c r="BE147"/>
  <c r="BE151"/>
  <c r="BE157"/>
  <c r="BE164"/>
  <c i="6" r="E48"/>
  <c r="J52"/>
  <c r="F55"/>
  <c r="BE87"/>
  <c r="BE88"/>
  <c r="BE90"/>
  <c r="BE91"/>
  <c r="BE94"/>
  <c i="2" r="BE172"/>
  <c r="BE198"/>
  <c r="BE212"/>
  <c r="BE222"/>
  <c r="BE237"/>
  <c r="BE246"/>
  <c r="BE253"/>
  <c r="BE324"/>
  <c r="BE409"/>
  <c r="BE458"/>
  <c r="BK513"/>
  <c r="J513"/>
  <c r="J73"/>
  <c i="3" r="BE121"/>
  <c r="BE142"/>
  <c i="4" r="BE155"/>
  <c r="BE171"/>
  <c r="BE203"/>
  <c r="BE326"/>
  <c r="BE360"/>
  <c r="BE379"/>
  <c r="BE384"/>
  <c r="BE389"/>
  <c r="BE421"/>
  <c r="BE448"/>
  <c r="BE473"/>
  <c r="BE479"/>
  <c r="BE539"/>
  <c r="BK234"/>
  <c r="J234"/>
  <c r="J77"/>
  <c i="5" r="BE141"/>
  <c i="6" r="BE99"/>
  <c i="2" r="BE228"/>
  <c r="BE273"/>
  <c r="BE304"/>
  <c r="BE335"/>
  <c r="BE355"/>
  <c r="BE469"/>
  <c r="BE471"/>
  <c r="BE481"/>
  <c r="BE498"/>
  <c i="3" r="BE158"/>
  <c r="BE173"/>
  <c r="BE178"/>
  <c r="BE182"/>
  <c i="4" r="BE235"/>
  <c r="BE284"/>
  <c r="BE290"/>
  <c r="BE303"/>
  <c r="BE323"/>
  <c r="BE336"/>
  <c r="BE368"/>
  <c r="BE381"/>
  <c r="BE403"/>
  <c r="BE429"/>
  <c r="BE435"/>
  <c r="BE450"/>
  <c r="BE495"/>
  <c r="BE502"/>
  <c r="BK258"/>
  <c r="J258"/>
  <c r="J81"/>
  <c r="BK475"/>
  <c r="J475"/>
  <c r="J100"/>
  <c r="BK596"/>
  <c r="J596"/>
  <c r="J108"/>
  <c i="5" r="BE121"/>
  <c r="BE127"/>
  <c r="BE161"/>
  <c r="BE185"/>
  <c r="BE187"/>
  <c r="BE206"/>
  <c i="6" r="BE101"/>
  <c i="2" r="BE127"/>
  <c r="BE202"/>
  <c r="BE343"/>
  <c r="BE377"/>
  <c r="BE418"/>
  <c r="BE441"/>
  <c i="3" r="BE106"/>
  <c r="BE107"/>
  <c r="BE123"/>
  <c r="BE133"/>
  <c r="BE140"/>
  <c r="BE148"/>
  <c r="BE164"/>
  <c r="BE199"/>
  <c r="BE206"/>
  <c i="4" r="BE142"/>
  <c r="BE180"/>
  <c r="BE196"/>
  <c r="BE297"/>
  <c r="BE317"/>
  <c r="BE334"/>
  <c r="BE356"/>
  <c r="BE404"/>
  <c r="BE425"/>
  <c r="BE441"/>
  <c r="BE444"/>
  <c r="BE454"/>
  <c r="BE486"/>
  <c r="BE504"/>
  <c r="BE511"/>
  <c r="BE576"/>
  <c i="5" r="BE89"/>
  <c r="BE104"/>
  <c r="BE109"/>
  <c r="BE118"/>
  <c r="BE175"/>
  <c r="BE189"/>
  <c r="BE198"/>
  <c r="BE208"/>
  <c i="2" r="BE98"/>
  <c r="BE106"/>
  <c r="BE194"/>
  <c r="BE256"/>
  <c r="BE284"/>
  <c r="BE297"/>
  <c r="BE348"/>
  <c r="BE385"/>
  <c r="BE402"/>
  <c r="BE414"/>
  <c r="BE465"/>
  <c r="BE485"/>
  <c r="BE491"/>
  <c r="BE504"/>
  <c r="BE511"/>
  <c r="BE514"/>
  <c i="3" r="BE93"/>
  <c r="BE100"/>
  <c r="BE112"/>
  <c r="BE128"/>
  <c i="4" r="BE135"/>
  <c r="BE153"/>
  <c r="BE178"/>
  <c r="BE187"/>
  <c r="BE194"/>
  <c r="BE272"/>
  <c r="BE300"/>
  <c r="BE328"/>
  <c r="BE366"/>
  <c r="BE377"/>
  <c r="BE433"/>
  <c r="BE457"/>
  <c r="BE468"/>
  <c r="BE491"/>
  <c r="BE531"/>
  <c i="5" r="BE97"/>
  <c r="BE99"/>
  <c r="BE116"/>
  <c r="BE143"/>
  <c r="BE149"/>
  <c r="BE159"/>
  <c r="BE173"/>
  <c i="6" r="BE97"/>
  <c r="BE98"/>
  <c i="1" r="BA61"/>
  <c i="2" r="F39"/>
  <c i="1" r="BD56"/>
  <c i="5" r="J36"/>
  <c i="1" r="AW60"/>
  <c i="4" r="F38"/>
  <c i="1" r="BC59"/>
  <c i="2" r="F36"/>
  <c i="1" r="BA56"/>
  <c i="2" r="J36"/>
  <c i="1" r="AW56"/>
  <c i="4" r="J36"/>
  <c i="1" r="AW59"/>
  <c i="2" r="F38"/>
  <c i="1" r="BC56"/>
  <c i="4" r="F36"/>
  <c i="1" r="BA59"/>
  <c i="5" r="F39"/>
  <c i="1" r="BD60"/>
  <c i="6" r="F37"/>
  <c i="1" r="BD61"/>
  <c i="2" r="F37"/>
  <c i="1" r="BB56"/>
  <c i="3" r="F38"/>
  <c i="1" r="BC57"/>
  <c i="4" r="F39"/>
  <c i="1" r="BD59"/>
  <c r="AS54"/>
  <c i="5" r="F37"/>
  <c i="1" r="BB60"/>
  <c i="3" r="F39"/>
  <c i="1" r="BD57"/>
  <c i="3" r="F36"/>
  <c i="1" r="BA57"/>
  <c i="4" r="F37"/>
  <c i="1" r="BB59"/>
  <c i="6" r="F35"/>
  <c i="1" r="BB61"/>
  <c i="3" r="F37"/>
  <c i="1" r="BB57"/>
  <c i="6" r="F36"/>
  <c i="1" r="BC61"/>
  <c i="5" r="F36"/>
  <c i="1" r="BA60"/>
  <c i="3" r="J36"/>
  <c i="1" r="AW57"/>
  <c i="6" r="J34"/>
  <c i="1" r="AW61"/>
  <c i="5" r="F38"/>
  <c i="1" r="BC60"/>
  <c i="6" l="1" r="R85"/>
  <c r="R84"/>
  <c r="BK85"/>
  <c r="J85"/>
  <c r="J60"/>
  <c i="5" r="T87"/>
  <c i="4" r="T131"/>
  <c r="T130"/>
  <c i="2" r="BK96"/>
  <c r="BK95"/>
  <c r="J95"/>
  <c r="J63"/>
  <c r="T96"/>
  <c r="T95"/>
  <c i="4" r="R131"/>
  <c r="R130"/>
  <c i="5" r="R87"/>
  <c i="2" r="R96"/>
  <c r="R95"/>
  <c i="3" r="R87"/>
  <c i="6" r="P85"/>
  <c r="P84"/>
  <c i="1" r="AU61"/>
  <c i="5" r="P87"/>
  <c i="1" r="AU60"/>
  <c i="4" r="P131"/>
  <c r="P130"/>
  <c i="1" r="AU59"/>
  <c i="2" r="J97"/>
  <c r="J65"/>
  <c i="6" r="J86"/>
  <c r="J61"/>
  <c i="3" r="BK87"/>
  <c r="J87"/>
  <c i="4" r="BK131"/>
  <c r="J131"/>
  <c r="J64"/>
  <c i="5" r="BK87"/>
  <c r="J87"/>
  <c r="J63"/>
  <c i="3" r="J35"/>
  <c i="1" r="AV57"/>
  <c r="AT57"/>
  <c i="3" r="J32"/>
  <c i="1" r="AG57"/>
  <c r="AN57"/>
  <c i="5" r="J35"/>
  <c i="1" r="AV60"/>
  <c r="AT60"/>
  <c r="BA55"/>
  <c r="AU55"/>
  <c i="4" r="J35"/>
  <c i="1" r="AV59"/>
  <c r="AT59"/>
  <c i="4" r="F35"/>
  <c i="1" r="AZ59"/>
  <c i="3" r="F35"/>
  <c i="1" r="AZ57"/>
  <c i="6" r="F33"/>
  <c i="1" r="AZ61"/>
  <c i="5" r="F35"/>
  <c i="1" r="AZ60"/>
  <c r="BD58"/>
  <c r="BD55"/>
  <c r="BD54"/>
  <c r="W33"/>
  <c i="2" r="J35"/>
  <c i="1" r="AV56"/>
  <c r="AT56"/>
  <c r="BB55"/>
  <c r="AX55"/>
  <c r="BB58"/>
  <c r="AX58"/>
  <c r="BA58"/>
  <c r="AW58"/>
  <c r="BC58"/>
  <c r="AY58"/>
  <c r="BC55"/>
  <c r="AY55"/>
  <c i="2" r="F35"/>
  <c i="1" r="AZ56"/>
  <c i="6" r="J33"/>
  <c i="1" r="AV61"/>
  <c r="AT61"/>
  <c i="3" l="1" r="J41"/>
  <c i="4" r="BK130"/>
  <c r="J130"/>
  <c i="3" r="J63"/>
  <c i="2" r="J96"/>
  <c r="J64"/>
  <c i="6" r="BK84"/>
  <c r="J84"/>
  <c r="J59"/>
  <c i="1" r="BA54"/>
  <c r="W30"/>
  <c r="AZ58"/>
  <c r="AV58"/>
  <c r="AT58"/>
  <c i="4" r="J32"/>
  <c i="1" r="AG59"/>
  <c r="AN59"/>
  <c r="BC54"/>
  <c r="W32"/>
  <c r="BB54"/>
  <c r="AX54"/>
  <c r="AU58"/>
  <c r="AW55"/>
  <c r="AZ55"/>
  <c r="AZ54"/>
  <c r="W29"/>
  <c i="5" r="J32"/>
  <c i="1" r="AG60"/>
  <c r="AN60"/>
  <c i="2" r="J32"/>
  <c i="1" r="AG56"/>
  <c r="AN56"/>
  <c i="2" l="1" r="J41"/>
  <c i="4" r="J63"/>
  <c r="J41"/>
  <c i="5" r="J41"/>
  <c i="1" r="AU54"/>
  <c r="AY54"/>
  <c r="AW54"/>
  <c r="AK30"/>
  <c r="AV54"/>
  <c r="AK29"/>
  <c r="AG55"/>
  <c r="W31"/>
  <c i="6" r="J30"/>
  <c i="1" r="AG61"/>
  <c r="AN61"/>
  <c r="AG58"/>
  <c r="AN58"/>
  <c r="AV55"/>
  <c r="AT55"/>
  <c i="6" l="1" r="J39"/>
  <c i="1" r="AN55"/>
  <c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<sst xmlns="http://schemas.openxmlformats.org/spreadsheetml/2006/main">
  <si>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</si>
  <si>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</si>
  <si>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</si>
  <si>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</si>
  <si>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</si>
  <si>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{cf06e23a-4376-4361-ac79-5ea54915365b}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</si>
  <si>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</si>
  <si>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</si>
  <si>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</si>
  <si>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</si>
  <si>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</si>
  <si>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</si>
  <si>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</si>
  <si>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</si>
  <si>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</si>
  <si>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</si>
  <si>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</si>
  <si>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Cyklistická trasa Teplice – I. etapa ul. Písečná – ul. Bystřanská, včetně zastávky MHD</t>
  </si>
  <si>
    <t>KSO:</t>
  </si>
  <si>
    <t/>
  </si>
  <si>
    <t>CC-CZ:</t>
  </si>
  <si>
    <t>Místo:</t>
  </si>
  <si>
    <t>k.ú. Teplice</t>
  </si>
  <si>
    <t>Datum:</t>
  </si>
  <si>
    <t>23. 1. 2026</t>
  </si>
  <si>
    <t>Zadavatel:</t>
  </si>
  <si>
    <t>IČ:</t>
  </si>
  <si>
    <t>00266621</t>
  </si>
  <si>
    <t>Statutární město Teplice</t>
  </si>
  <si>
    <t>DIČ:</t>
  </si>
  <si>
    <t>CZ00266621</t>
  </si>
  <si>
    <t>Účastník:</t>
  </si>
  <si>
    <t>Vyplň údaj</t>
  </si>
  <si>
    <t>Projektant:</t>
  </si>
  <si>
    <t>10884548</t>
  </si>
  <si>
    <t xml:space="preserve">PROJEKTY CHLADNÝ s.r.o. </t>
  </si>
  <si>
    <t>CZ10884548</t>
  </si>
  <si>
    <t>True</t>
  </si>
  <si>
    <t>Zpracovatel:</t>
  </si>
  <si>
    <t>Ladislav Marek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</si>
  <si>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</si>
  <si>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</si>
  <si>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</si>
  <si>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</si>
  <si>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</si>
  <si>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</si>
  <si>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</si>
  <si>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</si>
  <si>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</si>
  <si>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</si>
  <si>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</si>
  <si>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</si>
  <si>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</si>
  <si>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</si>
  <si>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</si>
  <si>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</si>
  <si>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</si>
  <si>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</si>
  <si>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</si>
  <si>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</si>
  <si>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</si>
  <si>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</si>
  <si>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</si>
  <si>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</si>
  <si>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</si>
  <si>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</si>
  <si>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</si>
  <si>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</si>
  <si>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</si>
  <si>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</si>
  <si>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</si>
  <si>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</si>
  <si>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</si>
  <si>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</si>
  <si>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</si>
  <si>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</si>
  <si>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</si>
  <si>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</si>
  <si>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</si>
  <si>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</si>
  <si>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</t>
  </si>
  <si>
    <t>Cyklistická trasa Teplice – I. etapa ul. Písečná – ul. Bystřanská</t>
  </si>
  <si>
    <t>STA</t>
  </si>
  <si>
    <t>{c54e696c-f448-4b29-996d-1057d3bfcd8e}</t>
  </si>
  <si>
    <t>/</t>
  </si>
  <si>
    <t>SO 01 - Komunikace</t>
  </si>
  <si>
    <t>Soupis</t>
  </si>
  <si>
    <t>2</t>
  </si>
  <si>
    <t>{20eedd38-9fc3-46ce-8873-fe051282021e}</t>
  </si>
  <si>
    <t>SO 02 - Osvětlení přechodu pro chodce</t>
  </si>
  <si>
    <t>{4b703ff5-dd07-4cb1-aa83-cd7501f386d2}</t>
  </si>
  <si>
    <t>Zastávka a přechod pro chodce ul. Pražská</t>
  </si>
  <si>
    <t>{2956b95f-9cb8-4315-b861-2144b60aa258}</t>
  </si>
  <si>
    <t>SO 01 Komunikace a zpevněné plochy</t>
  </si>
  <si>
    <t>{f7efc133-9ac3-4504-af17-95a47655eecd}</t>
  </si>
  <si>
    <t>SO 02 Osvětlení přechodu pro chodce</t>
  </si>
  <si>
    <t>{54a8b92b-6826-4a27-afb1-3ec655222258}</t>
  </si>
  <si>
    <t>3</t>
  </si>
  <si>
    <t>VON - Vedlejší a ostatní náklady</t>
  </si>
  <si>
    <t>VON</t>
  </si>
  <si>
    <t>{9b6423bc-ed14-457e-808b-16d78f2c7cd8}</t>
  </si>
  <si>
    <t>KRYCÍ LIST SOUPISU PRACÍ</t>
  </si>
  <si>
    <t>Objekt:</t>
  </si>
  <si>
    <t>1 - Cyklistická trasa Teplice – I. etapa ul. Písečná – ul. Bystřanská</t>
  </si>
  <si>
    <t>Soupis:</t>
  </si>
  <si>
    <t>1 - SO 01 -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</si>
  <si>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</si>
  <si>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</si>
  <si>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</si>
  <si>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</si>
  <si>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</si>
  <si>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</si>
  <si>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</si>
  <si>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</si>
  <si>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</si>
  <si>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</si>
  <si>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</si>
  <si>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</si>
  <si>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</si>
  <si>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</si>
  <si>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</si>
  <si>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</si>
  <si>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</si>
  <si>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</si>
  <si>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</si>
  <si>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</si>
  <si>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</si>
  <si>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</si>
  <si>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</si>
  <si>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</si>
  <si>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</si>
  <si>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</si>
  <si>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</si>
  <si>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</si>
  <si>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</si>
  <si>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</si>
  <si>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</si>
  <si>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</si>
  <si>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</si>
  <si>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</si>
  <si>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m2</t>
  </si>
  <si>
    <t>CS ÚRS 2026 01</t>
  </si>
  <si>
    <t>4</t>
  </si>
  <si>
    <t>-1281253812</t>
  </si>
  <si>
    <t>Online PSC</t>
  </si>
  <si>
    <t>https://podminky.urs.cz/item/CS_URS_2026_01/113106123</t>
  </si>
  <si>
    <t>VV</t>
  </si>
  <si>
    <t>Odstranění dlážděného krytu chodníku</t>
  </si>
  <si>
    <t>39,0</t>
  </si>
  <si>
    <t>113107161</t>
  </si>
  <si>
    <t>Odstranění podkladů nebo krytů strojně plochy jednotlivě přes 50 m2 do 200 m2 s přemístěním hmot na skládku na vzdálenost do 20 m nebo s naložením na dopravní prostředek z kameniva hrubého drceného, o tl. vrstvy do 100 mm</t>
  </si>
  <si>
    <t>-440063423</t>
  </si>
  <si>
    <t>https://podminky.urs.cz/item/CS_URS_2026_01/113107161</t>
  </si>
  <si>
    <t>Odstranění stávající vozovky v místě navržených chodníků - tl. 100 mm</t>
  </si>
  <si>
    <t>123,0</t>
  </si>
  <si>
    <t>113107183</t>
  </si>
  <si>
    <t>Odstranění podkladů nebo krytů strojně plochy jednotlivě přes 50 m2 do 200 m2 s přemístěním hmot na skládku na vzdálenost do 20 m nebo s naložením na dopravní prostředek živičných, o tl. vrstvy přes 100 do 150 mm</t>
  </si>
  <si>
    <t>-232472029</t>
  </si>
  <si>
    <t>https://podminky.urs.cz/item/CS_URS_2026_01/113107183</t>
  </si>
  <si>
    <t>Odstranění stávající vozovky v místě navržených chodníků - tl. 110 mm</t>
  </si>
  <si>
    <t>113107232</t>
  </si>
  <si>
    <t>Odstranění podkladů nebo krytů strojně plochy jednotlivě přes 200 m2 s přemístěním hmot na skládku na vzdálenost do 20 m nebo s naložením na dopravní prostředek z betonu prostého, o tl. vrstvy přes 150 do 300 mm</t>
  </si>
  <si>
    <t>608823062</t>
  </si>
  <si>
    <t>https://podminky.urs.cz/item/CS_URS_2026_01/113107232</t>
  </si>
  <si>
    <t>Odstranění asfaltového chodníku - s betonem - tl. 210mm</t>
  </si>
  <si>
    <t>1375,0</t>
  </si>
  <si>
    <t>5</t>
  </si>
  <si>
    <t>113107321</t>
  </si>
  <si>
    <t>Odstranění podkladů nebo krytů strojně plochy jednotlivě do 50 m2 s přemístěním hmot na skládku na vzdálenost do 3 m nebo s naložením na dopravní prostředek z kameniva hrubého drceného, o tl. vrstvy do 100 mm</t>
  </si>
  <si>
    <t>999312354</t>
  </si>
  <si>
    <t>https://podminky.urs.cz/item/CS_URS_2026_01/113107321</t>
  </si>
  <si>
    <t>Odstranění stávající vozovky v místě navržené zeleně - tl. 50 mm</t>
  </si>
  <si>
    <t>30,0</t>
  </si>
  <si>
    <t>6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</si>
  <si>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</si>
  <si>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</si>
  <si>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-35772808</t>
  </si>
  <si>
    <t>https://podminky.urs.cz/item/CS_URS_2026_01/113107322</t>
  </si>
  <si>
    <t>Odstranění asfaltového chodníku - se štěrkem - tl. 120mm</t>
  </si>
  <si>
    <t>34,0</t>
  </si>
  <si>
    <t>Odstranění asfaltového chodníku v místě navržených vjezdů - tl. 240mm</t>
  </si>
  <si>
    <t>22,0</t>
  </si>
  <si>
    <t>Odstranění dlážděného krytu chodníku - 150 mm</t>
  </si>
  <si>
    <t>Součet</t>
  </si>
  <si>
    <t>7</t>
  </si>
  <si>
    <t>113107332</t>
  </si>
  <si>
    <t>Odstranění podkladů nebo krytů strojně plochy jednotlivě do 50 m2 s přemístěním hmot na skládku na vzdálenost do 3 m nebo s naložením na dopravní prostředek z betonu prostého, o tl. vrstvy přes 150 do 300 mm</t>
  </si>
  <si>
    <t>-1979141823</t>
  </si>
  <si>
    <t>https://podminky.urs.cz/item/CS_URS_2026_01/113107332</t>
  </si>
  <si>
    <t>Vybourání betonového krytu na chodníku - tl. 250 mm</t>
  </si>
  <si>
    <t>12,0</t>
  </si>
  <si>
    <t>8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</si>
  <si>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</si>
  <si>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</si>
  <si>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1138309985</t>
  </si>
  <si>
    <t>https://podminky.urs.cz/item/CS_URS_2026_01/113107342</t>
  </si>
  <si>
    <t>Odstranění asfaltového chodníku - se štěrkem - tl. 90mm</t>
  </si>
  <si>
    <t>Odstranění asfaltového chodníku v místě navržených vjezdů - tl. 90mm</t>
  </si>
  <si>
    <t>21,0</t>
  </si>
  <si>
    <t>9</t>
  </si>
  <si>
    <t>113107343</t>
  </si>
  <si>
    <t>Odstranění podkladů nebo krytů strojně plochy jednotlivě do 50 m2 s přemístěním hmot na skládku na vzdálenost do 3 m nebo s naložením na dopravní prostředek živičných, o tl. vrstvy přes 100 do 150 mm</t>
  </si>
  <si>
    <t>-481288803</t>
  </si>
  <si>
    <t>https://podminky.urs.cz/item/CS_URS_2026_01/113107343</t>
  </si>
  <si>
    <t>Odstranění stávající vozovky v místě navržené zeleně - tl. 110 mm</t>
  </si>
  <si>
    <t>10</t>
  </si>
  <si>
    <t>113154522</t>
  </si>
  <si>
    <t>Frézování živičného podkladu nebo krytu s naložením hmot na dopravní prostředek plochy do 500 m2 pruhu šířky přes 0,5 m, tloušťky vrstvy 40 mm</t>
  </si>
  <si>
    <t>1016438070</t>
  </si>
  <si>
    <t>https://podminky.urs.cz/item/CS_URS_2026_01/113154522</t>
  </si>
  <si>
    <t>Odstranění stávající vozovky v místě navržené zeleně</t>
  </si>
  <si>
    <t>Odstranění asf. krytu vozovky pro budoucí navázání nových vrstev na stáv. asfalt</t>
  </si>
  <si>
    <t>459,0</t>
  </si>
  <si>
    <t>Odstranění stávající vozovky v místě navržených chodníků</t>
  </si>
  <si>
    <t>Odstranění asfaltového chodníku - se štěrkem</t>
  </si>
  <si>
    <t>Odstranění asfaltového chodníku v místě navržených vjezdů</t>
  </si>
  <si>
    <t>11</t>
  </si>
  <si>
    <t>113154527</t>
  </si>
  <si>
    <t>Frézování živičného podkladu nebo krytu s naložením hmot na dopravní prostředek plochy do 500 m2 pruhu šířky přes 0,5 m, tloušťky vrstvy 90 mm</t>
  </si>
  <si>
    <t>1976050786</t>
  </si>
  <si>
    <t>https://podminky.urs.cz/item/CS_URS_2026_01/113154527</t>
  </si>
  <si>
    <t>113154542</t>
  </si>
  <si>
    <t>Frézování živičného podkladu nebo krytu s naložením hmot na dopravní prostředek plochy přes 500 do 2 000 m2 pruhu šířky přes 1 m, tloušťky vrstvy 40 mm</t>
  </si>
  <si>
    <t>-1169680922</t>
  </si>
  <si>
    <t>https://podminky.urs.cz/item/CS_URS_2026_01/113154542</t>
  </si>
  <si>
    <t>Odstranění asfaltového chodníku - s betonem</t>
  </si>
  <si>
    <t>13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</si>
  <si>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</si>
  <si>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</si>
  <si>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</si>
  <si>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770547307</t>
  </si>
  <si>
    <t>https://podminky.urs.cz/item/CS_URS_2026_01/113202111</t>
  </si>
  <si>
    <t>P</t>
  </si>
  <si>
    <t>Poznámka k položce:_x000d_
včetně odstranění lože</t>
  </si>
  <si>
    <t>Vybourání stávajících obrub</t>
  </si>
  <si>
    <t>1015,0+433,0</t>
  </si>
  <si>
    <t>14</t>
  </si>
  <si>
    <t>121151103</t>
  </si>
  <si>
    <t>Sejmutí ornice strojně při souvislé ploše do 100 m2, tl. vrstvy do 200 mm</t>
  </si>
  <si>
    <t>-1107533622</t>
  </si>
  <si>
    <t>https://podminky.urs.cz/item/CS_URS_2026_01/121151103</t>
  </si>
  <si>
    <t>Odstranění zeleně v místě navržené vozovky</t>
  </si>
  <si>
    <t>11,0</t>
  </si>
  <si>
    <t>15</t>
  </si>
  <si>
    <t>121151123</t>
  </si>
  <si>
    <t>Sejmutí ornice strojně při souvislé ploše přes 500 m2, tl. vrstvy do 200 mm</t>
  </si>
  <si>
    <t>1412420662</t>
  </si>
  <si>
    <t>https://podminky.urs.cz/item/CS_URS_2026_01/121151123</t>
  </si>
  <si>
    <t>Odstranění zeleně</t>
  </si>
  <si>
    <t>640,0</t>
  </si>
  <si>
    <t>Odstranění zeleně v místě navrženého chodníku</t>
  </si>
  <si>
    <t>1940,0</t>
  </si>
  <si>
    <t>16</t>
  </si>
  <si>
    <t>122311101</t>
  </si>
  <si>
    <t>Odkopávky a prokopávky ručně zapažené i nezapažené v hornině třídy těžitelnosti II skupiny 4</t>
  </si>
  <si>
    <t>m3</t>
  </si>
  <si>
    <t>-1878867905</t>
  </si>
  <si>
    <t>https://podminky.urs.cz/item/CS_URS_2026_01/122311101</t>
  </si>
  <si>
    <t>Ztížené ruční odkopávky v místě inženýrských sítí s nedostatečným krytím</t>
  </si>
  <si>
    <t>ruční výkop materiálu - v místě sanace nevhodného podloží (chodník)</t>
  </si>
  <si>
    <t>1205,0*0,3</t>
  </si>
  <si>
    <t>ruční výkop materiálu - v místě sanace nevhodného podloží (vozovka)</t>
  </si>
  <si>
    <t>4,0*0,5</t>
  </si>
  <si>
    <t>17</t>
  </si>
  <si>
    <t>122351101</t>
  </si>
  <si>
    <t>Odkopávky a prokopávky nezapažené strojně v hornině třídy těžitelnosti II skupiny 4 do 20 m3</t>
  </si>
  <si>
    <t>990242090</t>
  </si>
  <si>
    <t>https://podminky.urs.cz/item/CS_URS_2026_01/122351101</t>
  </si>
  <si>
    <t>11,0*0,28</t>
  </si>
  <si>
    <t>Sanace podloží v místě vozovky</t>
  </si>
  <si>
    <t>6,0*0,5</t>
  </si>
  <si>
    <t>18</t>
  </si>
  <si>
    <t>122351103</t>
  </si>
  <si>
    <t>Odkopávky a prokopávky nezapažené strojně v hornině třídy těžitelnosti II skupiny 4 přes 50 do 100 m3</t>
  </si>
  <si>
    <t>-595426969</t>
  </si>
  <si>
    <t>https://podminky.urs.cz/item/CS_URS_2026_01/122351103</t>
  </si>
  <si>
    <t>1940,0*0,05</t>
  </si>
  <si>
    <t>19</t>
  </si>
  <si>
    <t>122351105</t>
  </si>
  <si>
    <t>Odkopávky a prokopávky nezapažené strojně v hornině třídy těžitelnosti II skupiny 4 přes 500 do 1 000 m3</t>
  </si>
  <si>
    <t>-1864051245</t>
  </si>
  <si>
    <t>https://podminky.urs.cz/item/CS_URS_2026_01/122351105</t>
  </si>
  <si>
    <t>Sanace podloží v místě chodníku</t>
  </si>
  <si>
    <t>2265,0*0,3</t>
  </si>
  <si>
    <t>20</t>
  </si>
  <si>
    <t>129001101</t>
  </si>
  <si>
    <t>Příplatek k cenám vykopávek za ztížení vykopávky v blízkosti podzemního vedení nebo výbušnin v horninách jakékoliv třídy</t>
  </si>
  <si>
    <t>-1894354137</t>
  </si>
  <si>
    <t>https://podminky.urs.cz/item/CS_URS_2026_01/129001101</t>
  </si>
  <si>
    <t>162751133</t>
  </si>
  <si>
    <t>Vodorovné přemístění výkopku nebo sypaniny po suchu na obvyklém dopravním prostředku, bez naložení výkopku, avšak se složením bez rozhrnutí z horniny třídy těžitelnosti II skupiny 4 a 5 na vzdálenost přes 5 000 do 6 000 m</t>
  </si>
  <si>
    <t>-1876020111</t>
  </si>
  <si>
    <t>https://podminky.urs.cz/item/CS_URS_2026_01/162751133</t>
  </si>
  <si>
    <t>22</t>
  </si>
  <si>
    <t>171151103</t>
  </si>
  <si>
    <t>Uložení sypanin do násypů strojně s rozprostřením sypaniny ve vrstvách a s hrubým urovnáním zhutněných z hornin soudržných jakékoliv třídy těžitelnosti</t>
  </si>
  <si>
    <t>-1682984451</t>
  </si>
  <si>
    <t>https://podminky.urs.cz/item/CS_URS_2026_01/171151103</t>
  </si>
  <si>
    <t>Zemní těleso společné stezky podél palisád</t>
  </si>
  <si>
    <t>223,0</t>
  </si>
  <si>
    <t>23</t>
  </si>
  <si>
    <t>M</t>
  </si>
  <si>
    <t>10364100</t>
  </si>
  <si>
    <t>zemina pro terénní úpravy - tříděná</t>
  </si>
  <si>
    <t>t</t>
  </si>
  <si>
    <t>1723176655</t>
  </si>
  <si>
    <t>zemina vhodná do náspu</t>
  </si>
  <si>
    <t>223,0*1,8</t>
  </si>
  <si>
    <t>24</t>
  </si>
  <si>
    <t>171201231</t>
  </si>
  <si>
    <t>Poplatek za předání zeminy a kamení recyklačnímu zařízení zatříděné do Katalogu odpadů pod kódem 17 05 04</t>
  </si>
  <si>
    <t>393638031</t>
  </si>
  <si>
    <t>https://podminky.urs.cz/item/CS_URS_2026_01/171201231</t>
  </si>
  <si>
    <t>1146,08*1,8</t>
  </si>
  <si>
    <t>25</t>
  </si>
  <si>
    <t>181351113</t>
  </si>
  <si>
    <t>Rozprostření a urovnání ornice v rovině nebo ve svahu sklonu do 1:5 strojně při souvislé ploše přes 500 m2, tl. vrstvy do 200 mm</t>
  </si>
  <si>
    <t>-1539144407</t>
  </si>
  <si>
    <t>https://podminky.urs.cz/item/CS_URS_2026_01/181351113</t>
  </si>
  <si>
    <t>ohumusování a zatravnění</t>
  </si>
  <si>
    <t>1125,0</t>
  </si>
  <si>
    <t>26</t>
  </si>
  <si>
    <t>181451131</t>
  </si>
  <si>
    <t>Založení trávníku na půdě předem připravené plochy přes 1000 m2 výsevem včetně utažení parkového v rovině nebo na svahu do 1:5</t>
  </si>
  <si>
    <t>-424090039</t>
  </si>
  <si>
    <t>https://podminky.urs.cz/item/CS_URS_2026_01/181451131</t>
  </si>
  <si>
    <t>27</t>
  </si>
  <si>
    <t>00572410</t>
  </si>
  <si>
    <t>osivo směs travní parková</t>
  </si>
  <si>
    <t>kg</t>
  </si>
  <si>
    <t>-961142017</t>
  </si>
  <si>
    <t>1125*0,02 "Přepočtené koeficientem množství</t>
  </si>
  <si>
    <t>28</t>
  </si>
  <si>
    <t>181951114</t>
  </si>
  <si>
    <t>Úprava pláně vyrovnáním výškových rozdílů strojně v hornině třídy těžitelnosti II, skupiny 4 a 5 se zhutněním</t>
  </si>
  <si>
    <t>1461486393</t>
  </si>
  <si>
    <t>https://podminky.urs.cz/item/CS_URS_2026_01/181951114</t>
  </si>
  <si>
    <t>úprava zemní pláně v místě vozovky</t>
  </si>
  <si>
    <t>10,0</t>
  </si>
  <si>
    <t>úprava zemní pláně v místě chodníku</t>
  </si>
  <si>
    <t>3470,0</t>
  </si>
  <si>
    <t>29</t>
  </si>
  <si>
    <t>184854115</t>
  </si>
  <si>
    <t>Míchání vegetačních substrátů strojně v homogenizačním zařízení, v množství přes 100 m3</t>
  </si>
  <si>
    <t>574715769</t>
  </si>
  <si>
    <t>https://podminky.urs.cz/item/CS_URS_2026_01/184854115</t>
  </si>
  <si>
    <t>příprava pro zeleň</t>
  </si>
  <si>
    <t>195,0+40,0</t>
  </si>
  <si>
    <t>30</t>
  </si>
  <si>
    <t>10321100R</t>
  </si>
  <si>
    <t>strukturální prokořenitelný substrát</t>
  </si>
  <si>
    <t>-563458297</t>
  </si>
  <si>
    <t>Poznámka k položce:_x000d_
složení: 80% drcené kamenivo 32/64 mm; 10% biouhel; 10% kompost</t>
  </si>
  <si>
    <t>31</t>
  </si>
  <si>
    <t>58343930</t>
  </si>
  <si>
    <t>kamenivo drcené hrubé frakce 16/32</t>
  </si>
  <si>
    <t>-297687793</t>
  </si>
  <si>
    <t>40*1,8 "Přepočtené koeficientem množství</t>
  </si>
  <si>
    <t>Svislé a kompletní konstrukce</t>
  </si>
  <si>
    <t>32</t>
  </si>
  <si>
    <t>339921132</t>
  </si>
  <si>
    <t>Osazování palisád betonových v řadě se zabetonováním výšky palisády přes 500 do 1000 mm</t>
  </si>
  <si>
    <t>-675915793</t>
  </si>
  <si>
    <t>https://podminky.urs.cz/item/CS_URS_2026_01/339921132</t>
  </si>
  <si>
    <t>33,0+8,0</t>
  </si>
  <si>
    <t>33</t>
  </si>
  <si>
    <t>59228414</t>
  </si>
  <si>
    <t>palisáda tyčová kruhová betonová 175x200mm v 1000mm přírodní</t>
  </si>
  <si>
    <t>kus</t>
  </si>
  <si>
    <t>-2008326300</t>
  </si>
  <si>
    <t>8*5,715 "Přepočtené koeficientem množství</t>
  </si>
  <si>
    <t>34</t>
  </si>
  <si>
    <t>59228413</t>
  </si>
  <si>
    <t>palisáda tyčová kruhová betonová 175x200mm v 800mm přírodní</t>
  </si>
  <si>
    <t>1552987351</t>
  </si>
  <si>
    <t>33*5,715 "Přepočtené koeficientem množství</t>
  </si>
  <si>
    <t>35</t>
  </si>
  <si>
    <t>339921133</t>
  </si>
  <si>
    <t>Osazování palisád betonových v řadě se zabetonováním výšky palisády přes 1000 do 1500 mm</t>
  </si>
  <si>
    <t>559829008</t>
  </si>
  <si>
    <t>https://podminky.urs.cz/item/CS_URS_2026_01/339921133</t>
  </si>
  <si>
    <t>70,0+102,0</t>
  </si>
  <si>
    <t>36</t>
  </si>
  <si>
    <t>59228415</t>
  </si>
  <si>
    <t>palisáda tyčová kruhová betonová 175x200mm v 1200mm přírodní</t>
  </si>
  <si>
    <t>13321867</t>
  </si>
  <si>
    <t>70*5,715 "Přepočtené koeficientem množství</t>
  </si>
  <si>
    <t>37</t>
  </si>
  <si>
    <t>59228416</t>
  </si>
  <si>
    <t>palisáda tyčová kruhová betonová s armaturou 175x200mm v 1500mm</t>
  </si>
  <si>
    <t>-1795631785</t>
  </si>
  <si>
    <t>102*5,715 "Přepočtené koeficientem množství</t>
  </si>
  <si>
    <t>Vodorovné konstrukce</t>
  </si>
  <si>
    <t>38</t>
  </si>
  <si>
    <t>434313115R</t>
  </si>
  <si>
    <t>Schody z vibrolisovaných prefabrikátů se zřízením podkladních stupňů z betonu C 30/37</t>
  </si>
  <si>
    <t>-1246266801</t>
  </si>
  <si>
    <t>Poznámka k položce:_x000d_
viz PD_x000d_
schodišťový stupeň 300x370x160 mm na lepidlo</t>
  </si>
  <si>
    <t>sestava betonových schodů</t>
  </si>
  <si>
    <t>184*0,3</t>
  </si>
  <si>
    <t>39</t>
  </si>
  <si>
    <t>596991114R</t>
  </si>
  <si>
    <t>Zaříznutí schodišťového elementu</t>
  </si>
  <si>
    <t>543588071</t>
  </si>
  <si>
    <t>32*0,67</t>
  </si>
  <si>
    <t>Komunikace pozemní</t>
  </si>
  <si>
    <t>40</t>
  </si>
  <si>
    <t>564851011</t>
  </si>
  <si>
    <t>Podklad ze štěrkodrti ŠD s rozprostřením a zhutněním plochy jednotlivě do 100 m2, po zhutnění tl. 150 mm</t>
  </si>
  <si>
    <t>-1988828692</t>
  </si>
  <si>
    <t>https://podminky.urs.cz/item/CS_URS_2026_01/564851011</t>
  </si>
  <si>
    <t>Asfaltová vozovka - plná konstrukce</t>
  </si>
  <si>
    <t>10,0*2</t>
  </si>
  <si>
    <t>41</t>
  </si>
  <si>
    <t>564851111</t>
  </si>
  <si>
    <t>Podklad ze štěrkodrti ŠD s rozprostřením a zhutněním plochy přes 100 m2, po zhutnění tl. 150 mm</t>
  </si>
  <si>
    <t>-1020688199</t>
  </si>
  <si>
    <t>https://podminky.urs.cz/item/CS_URS_2026_01/564851111</t>
  </si>
  <si>
    <t>Dlážděný chodník</t>
  </si>
  <si>
    <t>1774,0+956,0</t>
  </si>
  <si>
    <t>Varovné a signální pásy na chodníku</t>
  </si>
  <si>
    <t>229,0</t>
  </si>
  <si>
    <t>42</t>
  </si>
  <si>
    <t>564871011</t>
  </si>
  <si>
    <t>Podklad ze štěrkodrti ŠD s rozprostřením a zhutněním plochy jednotlivě do 100 m2, po zhutnění tl. 250 mm</t>
  </si>
  <si>
    <t>425199650</t>
  </si>
  <si>
    <t>https://podminky.urs.cz/item/CS_URS_2026_01/564871011</t>
  </si>
  <si>
    <t>Sanace podloží v místě vozovky - tl. 500 mm</t>
  </si>
  <si>
    <t>43</t>
  </si>
  <si>
    <t>564871116</t>
  </si>
  <si>
    <t>Podklad ze štěrkodrti ŠD s rozprostřením a zhutněním plochy přes 100 m2, po zhutnění tl. 300 mm</t>
  </si>
  <si>
    <t>-1358134017</t>
  </si>
  <si>
    <t>https://podminky.urs.cz/item/CS_URS_2026_01/564871116</t>
  </si>
  <si>
    <t>44</t>
  </si>
  <si>
    <t>451315136</t>
  </si>
  <si>
    <t>Podkladní a výplňové vrstvy z betonu prostého tloušťky do 200 mm, z betonu C 20/25</t>
  </si>
  <si>
    <t>208131662</t>
  </si>
  <si>
    <t>https://podminky.urs.cz/item/CS_URS_2026_01/451315136</t>
  </si>
  <si>
    <t>Nový asfaltový chodník</t>
  </si>
  <si>
    <t>7,0</t>
  </si>
  <si>
    <t>45</t>
  </si>
  <si>
    <t>565155021</t>
  </si>
  <si>
    <t>Asfaltový beton vrstva podkladní ACP 16 z nemodifikovaného asfaltu s rozprostřením a zhutněním ACP 16 + v pruhu šířky přes 3 m, po zhutnění tl. 70 mm</t>
  </si>
  <si>
    <t>1178967576</t>
  </si>
  <si>
    <t>https://podminky.urs.cz/item/CS_URS_2026_01/565155021</t>
  </si>
  <si>
    <t>46</t>
  </si>
  <si>
    <t>573191111</t>
  </si>
  <si>
    <t>Postřik infiltrační kationaktivní emulzí v množství 1,00 kg/m2</t>
  </si>
  <si>
    <t>729828150</t>
  </si>
  <si>
    <t>https://podminky.urs.cz/item/CS_URS_2026_01/573191111</t>
  </si>
  <si>
    <t>Asfaltová vozovka - napojení na stávající vozovku</t>
  </si>
  <si>
    <t>449,0</t>
  </si>
  <si>
    <t>47</t>
  </si>
  <si>
    <t>573231111</t>
  </si>
  <si>
    <t>Postřik spojovací PS bez posypu kamenivem ze silniční emulze, v množství 0,70 kg/m2</t>
  </si>
  <si>
    <t>-1102195421</t>
  </si>
  <si>
    <t>https://podminky.urs.cz/item/CS_URS_2026_01/573231111</t>
  </si>
  <si>
    <t>48</t>
  </si>
  <si>
    <t>577133112</t>
  </si>
  <si>
    <t>Asfaltový beton vrstva obrusná ACO 8 z nemodifikovaného asfaltu s rozprostřením a se zhutněním ACO 8 CH v pruhu šířky přes 1,5 do 3 m, po zhutnění tl. 40 mm</t>
  </si>
  <si>
    <t>1666535458</t>
  </si>
  <si>
    <t>https://podminky.urs.cz/item/CS_URS_2026_01/577133112</t>
  </si>
  <si>
    <t>49</t>
  </si>
  <si>
    <t>577134121</t>
  </si>
  <si>
    <t>Asfaltový beton vrstva obrusná ACO 11 z nemodifikovaného asfaltu s rozprostřením a se zhutněním ACO 11+ v pruhu šířky přes 3 m, po zhutnění tl. 40 mm</t>
  </si>
  <si>
    <t>-842416423</t>
  </si>
  <si>
    <t>https://podminky.urs.cz/item/CS_URS_2026_01/577134121</t>
  </si>
  <si>
    <t>50</t>
  </si>
  <si>
    <t>577165122</t>
  </si>
  <si>
    <t>Asfaltový beton vrstva ložní ACL 16 z nemodifikovaného asfaltu s rozprostřením a zhutněním ACL 16 + v pruhu šířky přes 3 m, po zhutnění tl. 70 mm</t>
  </si>
  <si>
    <t>386088220</t>
  </si>
  <si>
    <t>https://podminky.urs.cz/item/CS_URS_2026_01/577165122</t>
  </si>
  <si>
    <t>51</t>
  </si>
  <si>
    <t>596211113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</si>
  <si>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300 m2</t>
  </si>
  <si>
    <t>210214536</t>
  </si>
  <si>
    <t>https://podminky.urs.cz/item/CS_URS_2026_01/596211113</t>
  </si>
  <si>
    <t>52</t>
  </si>
  <si>
    <t>59245018</t>
  </si>
  <si>
    <t>dlažba skladebná betonová 200x100mm tl 60mm přírodní</t>
  </si>
  <si>
    <t>-2083595994</t>
  </si>
  <si>
    <t>1774*1,01 "Přepočtené koeficientem množství</t>
  </si>
  <si>
    <t>53</t>
  </si>
  <si>
    <t>59245008</t>
  </si>
  <si>
    <t>dlažba skladebná betonová 200x100mm tl 60mm barevná</t>
  </si>
  <si>
    <t>-1595140424</t>
  </si>
  <si>
    <t>Poznámka k položce:_x000d_
s rovnou hranou</t>
  </si>
  <si>
    <t>956*1,01 "Přepočtené koeficientem množství</t>
  </si>
  <si>
    <t>54</t>
  </si>
  <si>
    <t>59245006</t>
  </si>
  <si>
    <t>dlažba pro nevidomé betonová 200x100mm tl 60mm barevná</t>
  </si>
  <si>
    <t>-1938929862</t>
  </si>
  <si>
    <t>229*1,02 "Přepočtené koeficientem množství</t>
  </si>
  <si>
    <t>Úpravy povrchů, podlahy a osazování výplní</t>
  </si>
  <si>
    <t>55</t>
  </si>
  <si>
    <t>915241111</t>
  </si>
  <si>
    <t>Bezpečnostní barevný povrch vozovek červený pro podklad asfaltový</t>
  </si>
  <si>
    <t>-889917063</t>
  </si>
  <si>
    <t>https://podminky.urs.cz/item/CS_URS_2026_01/915241111</t>
  </si>
  <si>
    <t>VDZ červené - plošné vybarvení v rámci ochranného pruhu pro cyklisty</t>
  </si>
  <si>
    <t>Vedení trubní dálková a přípojná</t>
  </si>
  <si>
    <t>56</t>
  </si>
  <si>
    <t>899132111</t>
  </si>
  <si>
    <t>Výměna (výšková úprava) poklopu kanalizačního s rámem samonivelačním s ošetřením podkladních vrstev hloubky do 25 cm</t>
  </si>
  <si>
    <t>-1280264059</t>
  </si>
  <si>
    <t>https://podminky.urs.cz/item/CS_URS_2026_01/899132111</t>
  </si>
  <si>
    <t>57</t>
  </si>
  <si>
    <t>899132121</t>
  </si>
  <si>
    <t>Výměna (výšková úprava) poklopu kanalizačního s rámem pevným s ošetřením podkladních vrstev hloubky do 25 cm</t>
  </si>
  <si>
    <t>-937899055</t>
  </si>
  <si>
    <t>https://podminky.urs.cz/item/CS_URS_2026_01/899132121</t>
  </si>
  <si>
    <t>Poznámka k položce:_x000d_
V cenách jsou započteny náklady na:_x000d_
vybourání povrchu vozovky kolem šachty s odklizením vybouraných hmot do 3 m,_x000d_
odstranění původního poklopu a rámu,_x000d_
zarovnání podkladu pod prstence vyrovnávací hmotou,_x000d_
dodání a osazení vyrovnávacích prstenců do rychle tvrdnoucí malty,_x000d_
osazení nového, případně původního poklopu včetně rámu,_x000d_
obnovu konstrukčních vrstev vozovky</t>
  </si>
  <si>
    <t>Rekonstrukce/výšková úprava revizní šachty</t>
  </si>
  <si>
    <t>58</t>
  </si>
  <si>
    <t>55241030</t>
  </si>
  <si>
    <t>poklop šachtový litinový kruhový DN 600 bez ventilace tř D400 pro intenzivní provoz</t>
  </si>
  <si>
    <t>1458570659</t>
  </si>
  <si>
    <t>Ostatní konstrukce a práce, bourání</t>
  </si>
  <si>
    <t>59</t>
  </si>
  <si>
    <t>911111111</t>
  </si>
  <si>
    <t>Montáž zábradlí ocelového zabetonovaného</t>
  </si>
  <si>
    <t>1443434749</t>
  </si>
  <si>
    <t>https://podminky.urs.cz/item/CS_URS_2026_01/911111111</t>
  </si>
  <si>
    <t>Poznámka k položce:_x000d_
V ceně jsou započteny i náklady na vykopání jamek pro sloupky s odhozením výkopku na hromadu nebo naložením na dopravní prostředek i náklady na betonový základ</t>
  </si>
  <si>
    <t>60</t>
  </si>
  <si>
    <t>MAT 009-001</t>
  </si>
  <si>
    <t>ocelové zábradlí, trubková konstrukce (průměr trubky 60mm), povrchová úprava žárovým zinkováním, celková délka 12m, délka pole 3 m, počet polí celkem 4. Nové zábradlí bude kopírovat vzhled stávajícího, výška 0,8m (včetně délky usazené do betonové patky), 1 vodorovná trubka na pole.</t>
  </si>
  <si>
    <t>731846906</t>
  </si>
  <si>
    <t>Poznámka k položce:_x000d_
Nové zábradlí bude kopírovat vzhled stávajícího, výška 0,8m (včetně délky usazené do betonové patky), 1 vodorovná trubka na pole. _x000d_
Jednotlivá pole délky 3 m budou zabetonovány na místě (beton C20/25 nXF3 - objem jedná patky min. 0,006m3)</t>
  </si>
  <si>
    <t>61</t>
  </si>
  <si>
    <t>912112111</t>
  </si>
  <si>
    <t>Montáž sloupku zahrazovacího flexibilního</t>
  </si>
  <si>
    <t>1174226133</t>
  </si>
  <si>
    <t>https://podminky.urs.cz/item/CS_URS_2026_01/912112111</t>
  </si>
  <si>
    <t>62</t>
  </si>
  <si>
    <t>74910162</t>
  </si>
  <si>
    <t>sloupek parkovací flexibilní D 80mm V 750mm plastový</t>
  </si>
  <si>
    <t>2003790957</t>
  </si>
  <si>
    <t>63</t>
  </si>
  <si>
    <t>914111111</t>
  </si>
  <si>
    <t>Montáž svislé dopravní značky základní velikosti do 1 m2 objímkami na sloupky nebo konzoly</t>
  </si>
  <si>
    <t>1014094543</t>
  </si>
  <si>
    <t>https://podminky.urs.cz/item/CS_URS_2026_01/914111111</t>
  </si>
  <si>
    <t>Montáž nových značek na stávající sloupky</t>
  </si>
  <si>
    <t>Montáž nových značek na nové sloupky</t>
  </si>
  <si>
    <t>8*2</t>
  </si>
  <si>
    <t>Montáž nových značek na stožáry VO</t>
  </si>
  <si>
    <t>64</t>
  </si>
  <si>
    <t>40445600</t>
  </si>
  <si>
    <t>výstražné dopravní značky A1-A30, A33, A34 700mm</t>
  </si>
  <si>
    <t>-1211009199</t>
  </si>
  <si>
    <t>A19</t>
  </si>
  <si>
    <t>65</t>
  </si>
  <si>
    <t>40445650</t>
  </si>
  <si>
    <t>dodatkové tabulky E7, E12, E13 500x300mm</t>
  </si>
  <si>
    <t>1479024753</t>
  </si>
  <si>
    <t>E7b</t>
  </si>
  <si>
    <t>E12b</t>
  </si>
  <si>
    <t>1+1</t>
  </si>
  <si>
    <t>E12a</t>
  </si>
  <si>
    <t>66</t>
  </si>
  <si>
    <t>40445620</t>
  </si>
  <si>
    <t>zákazové, příkazové dopravní značky B1-B34, C1-15 700mm</t>
  </si>
  <si>
    <t>2115314723</t>
  </si>
  <si>
    <t>C10a</t>
  </si>
  <si>
    <t>2+2+2</t>
  </si>
  <si>
    <t>C10b</t>
  </si>
  <si>
    <t>2+2</t>
  </si>
  <si>
    <t>C9a</t>
  </si>
  <si>
    <t>67</t>
  </si>
  <si>
    <t>40445622</t>
  </si>
  <si>
    <t>informativní značky provozní IP1-IP3, IP4b-IP7, IP10a, b 750x750mm</t>
  </si>
  <si>
    <t>709944244</t>
  </si>
  <si>
    <t>IP6</t>
  </si>
  <si>
    <t>IP7</t>
  </si>
  <si>
    <t>68</t>
  </si>
  <si>
    <t>40445608</t>
  </si>
  <si>
    <t>značky upravující přednost P1, P4 700mm</t>
  </si>
  <si>
    <t>-907379812</t>
  </si>
  <si>
    <t>P4</t>
  </si>
  <si>
    <t>69</t>
  </si>
  <si>
    <t>914511111</t>
  </si>
  <si>
    <t>Montáž sloupku dopravních značek délky do 3,5 m do betonového základu</t>
  </si>
  <si>
    <t>1891601903</t>
  </si>
  <si>
    <t>https://podminky.urs.cz/item/CS_URS_2026_01/914511111</t>
  </si>
  <si>
    <t>opětovná montáž stávajících SDZ včetně sloupku</t>
  </si>
  <si>
    <t>70</t>
  </si>
  <si>
    <t>40445225</t>
  </si>
  <si>
    <t>sloupek pro dopravní značku Zn D 60mm v 3,5m</t>
  </si>
  <si>
    <t>1367314260</t>
  </si>
  <si>
    <t>71</t>
  </si>
  <si>
    <t>915211112</t>
  </si>
  <si>
    <t>Vodorovné dopravní značení stříkaným plastem dělící čára šířky 125 mm souvislá bílá retroreflexní</t>
  </si>
  <si>
    <t>-415987317</t>
  </si>
  <si>
    <t>https://podminky.urs.cz/item/CS_URS_2026_01/915211112</t>
  </si>
  <si>
    <t>V4+V10a</t>
  </si>
  <si>
    <t>1439,0</t>
  </si>
  <si>
    <t>72</t>
  </si>
  <si>
    <t>915211116</t>
  </si>
  <si>
    <t>Vodorovné dopravní značení stříkaným plastem dělící čára šířky 125 mm souvislá žlutá retroreflexní</t>
  </si>
  <si>
    <t>-387490137</t>
  </si>
  <si>
    <t>https://podminky.urs.cz/item/CS_URS_2026_01/915211116</t>
  </si>
  <si>
    <t>V12b+V12c</t>
  </si>
  <si>
    <t>157,0</t>
  </si>
  <si>
    <t>73</t>
  </si>
  <si>
    <t>915221112</t>
  </si>
  <si>
    <t>Vodorovné dopravní značení stříkaným plastem vodící čára bílá šířky 250 mm souvislá retroreflexní</t>
  </si>
  <si>
    <t>617873793</t>
  </si>
  <si>
    <t>https://podminky.urs.cz/item/CS_URS_2026_01/915221112</t>
  </si>
  <si>
    <t>V4</t>
  </si>
  <si>
    <t>897,0</t>
  </si>
  <si>
    <t>74</t>
  </si>
  <si>
    <t>915221122</t>
  </si>
  <si>
    <t>Vodorovné dopravní značení stříkaným plastem vodící čára bílá šířky 250 mm přerušovaná retroreflexní</t>
  </si>
  <si>
    <t>1906327589</t>
  </si>
  <si>
    <t>https://podminky.urs.cz/item/CS_URS_2026_01/915221122</t>
  </si>
  <si>
    <t>V10d+v2b</t>
  </si>
  <si>
    <t>647,0</t>
  </si>
  <si>
    <t>75</t>
  </si>
  <si>
    <t>915223111</t>
  </si>
  <si>
    <t>Orientační prvky pro nevidomé z plastu na pozemních komunikacích a komunikacích pro pěší varovný pás šířky 420 mm</t>
  </si>
  <si>
    <t>-631742826</t>
  </si>
  <si>
    <t>https://podminky.urs.cz/item/CS_URS_2026_01/915223111</t>
  </si>
  <si>
    <t>Lepené plastové reliéfní prvky</t>
  </si>
  <si>
    <t>3,0/0,420</t>
  </si>
  <si>
    <t>76</t>
  </si>
  <si>
    <t>915231112</t>
  </si>
  <si>
    <t>Vodorovné dopravní značení stříkaným plastem přechody pro chodce, šipky, symboly nápisy bílé retroreflexní</t>
  </si>
  <si>
    <t>-1839087410</t>
  </si>
  <si>
    <t>https://podminky.urs.cz/item/CS_URS_2026_01/915231112</t>
  </si>
  <si>
    <t>V13a</t>
  </si>
  <si>
    <t>104,0</t>
  </si>
  <si>
    <t>V7</t>
  </si>
  <si>
    <t>14,0</t>
  </si>
  <si>
    <t>V18b</t>
  </si>
  <si>
    <t>VDZ přechod pro chodce - zmenšený formát na cyklostezce (0,25 x 0,25 m)</t>
  </si>
  <si>
    <t>77</t>
  </si>
  <si>
    <t>915311111</t>
  </si>
  <si>
    <t>Vodorovné značení předformovaným termoplastem dopravní značky barevné velikosti do 1 m2</t>
  </si>
  <si>
    <t>531967948</t>
  </si>
  <si>
    <t>https://podminky.urs.cz/item/CS_URS_2026_01/915311111</t>
  </si>
  <si>
    <t>A11</t>
  </si>
  <si>
    <t>symbol chodce</t>
  </si>
  <si>
    <t>symbol jízdního kola</t>
  </si>
  <si>
    <t>symbol V20</t>
  </si>
  <si>
    <t>78</t>
  </si>
  <si>
    <t>915611111</t>
  </si>
  <si>
    <t>Předznačení pro vodorovné značení stříkané barvou nebo prováděné z nátěrových hmot liniové dělicí čáry, vodicí proužky</t>
  </si>
  <si>
    <t>419543701</t>
  </si>
  <si>
    <t>https://podminky.urs.cz/item/CS_URS_2026_01/915611111</t>
  </si>
  <si>
    <t>79</t>
  </si>
  <si>
    <t>915621111</t>
  </si>
  <si>
    <t>Předznačení pro vodorovné značení stříkané barvou nebo prováděné z nátěrových hmot plošné šipky, symboly, nápisy</t>
  </si>
  <si>
    <t>-1593581493</t>
  </si>
  <si>
    <t>https://podminky.urs.cz/item/CS_URS_2026_01/915621111</t>
  </si>
  <si>
    <t>80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</si>
  <si>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</si>
  <si>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</si>
  <si>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58578642</t>
  </si>
  <si>
    <t>https://podminky.urs.cz/item/CS_URS_2026_01/916131213</t>
  </si>
  <si>
    <t>360,0+7,0+7,0+71,0+492,0</t>
  </si>
  <si>
    <t>81</t>
  </si>
  <si>
    <t>59217031</t>
  </si>
  <si>
    <t>obrubník silniční betonový 1000x150x250mm</t>
  </si>
  <si>
    <t>-1609596422</t>
  </si>
  <si>
    <t>360*1,02 "Přepočtené koeficientem množství</t>
  </si>
  <si>
    <t>82</t>
  </si>
  <si>
    <t>59217076</t>
  </si>
  <si>
    <t>obrubník silniční betonový přechodový 1000x150x250mm</t>
  </si>
  <si>
    <t>-2106351098</t>
  </si>
  <si>
    <t>14*1,02 "Přepočtené koeficientem množství</t>
  </si>
  <si>
    <t>83</t>
  </si>
  <si>
    <t>59217029</t>
  </si>
  <si>
    <t>obrubník silniční betonový nájezdový 1000x150x150mm</t>
  </si>
  <si>
    <t>629852622</t>
  </si>
  <si>
    <t>71*1,02 "Přepočtené koeficientem množství</t>
  </si>
  <si>
    <t>84</t>
  </si>
  <si>
    <t>59217072R</t>
  </si>
  <si>
    <t>obrubník betonový DRENÁŽNÍ 1000x100x250mm</t>
  </si>
  <si>
    <t>-1033275453</t>
  </si>
  <si>
    <t>492*1,02 "Přepočtené koeficientem množství</t>
  </si>
  <si>
    <t>85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</si>
  <si>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</si>
  <si>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</si>
  <si>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-1852888748</t>
  </si>
  <si>
    <t>https://podminky.urs.cz/item/CS_URS_2026_01/916231213</t>
  </si>
  <si>
    <t>86</t>
  </si>
  <si>
    <t>59217044</t>
  </si>
  <si>
    <t>obrubník parkový betonový 1000x80x250mm přírodní</t>
  </si>
  <si>
    <t>1827295853</t>
  </si>
  <si>
    <t>879*1,02 "Přepočtené koeficientem množství</t>
  </si>
  <si>
    <t>87</t>
  </si>
  <si>
    <t>916991121</t>
  </si>
  <si>
    <t>Lože pod obrubníky, krajníky nebo obruby z dlažebních kostek z betonu prostého</t>
  </si>
  <si>
    <t>-1240945838</t>
  </si>
  <si>
    <t>https://podminky.urs.cz/item/CS_URS_2026_01/916991121</t>
  </si>
  <si>
    <t>Poznámka k položce:_x000d_
beton C20/25 nXF3</t>
  </si>
  <si>
    <t>přípočet betonu do lože k obrubám - 0,05m3/bm</t>
  </si>
  <si>
    <t>90,8</t>
  </si>
  <si>
    <t>přípočet betonu do lože k palisádám - 0,15m3/bm</t>
  </si>
  <si>
    <t>31,95</t>
  </si>
  <si>
    <t>88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</si>
  <si>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</si>
  <si>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</si>
  <si>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-1835947227</t>
  </si>
  <si>
    <t>https://podminky.urs.cz/item/CS_URS_2026_01/919732211</t>
  </si>
  <si>
    <t>Ošetření spáry asfaltového krytu</t>
  </si>
  <si>
    <t>523,5</t>
  </si>
  <si>
    <t>89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</si>
  <si>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</si>
  <si>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</si>
  <si>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1793227029</t>
  </si>
  <si>
    <t>https://podminky.urs.cz/item/CS_URS_2026_01/919732221</t>
  </si>
  <si>
    <t xml:space="preserve">Ošetření spáry podél obrub </t>
  </si>
  <si>
    <t>486,0</t>
  </si>
  <si>
    <t>90</t>
  </si>
  <si>
    <t>966005111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</si>
  <si>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</si>
  <si>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-1929041752</t>
  </si>
  <si>
    <t>https://podminky.urs.cz/item/CS_URS_2026_01/966005111</t>
  </si>
  <si>
    <t>91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</si>
  <si>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</si>
  <si>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</si>
  <si>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1306749738</t>
  </si>
  <si>
    <t>https://podminky.urs.cz/item/CS_URS_2026_01/966006132</t>
  </si>
  <si>
    <t>demontáž stávajících SDZ včetně sloupku</t>
  </si>
  <si>
    <t>92</t>
  </si>
  <si>
    <t>966007121</t>
  </si>
  <si>
    <t>Odstranění vodorovného dopravního značení frézováním značeného plastem čáry šířky do 125 mm</t>
  </si>
  <si>
    <t>972622865</t>
  </si>
  <si>
    <t>https://podminky.urs.cz/item/CS_URS_2026_01/966007121</t>
  </si>
  <si>
    <t>232,00 "Odstranění stávajícího VDZ šířky 0,125 m</t>
  </si>
  <si>
    <t>93</t>
  </si>
  <si>
    <t>966007122</t>
  </si>
  <si>
    <t>Odstranění vodorovného dopravního značení frézováním značeného plastem čáry šířky do 250 mm</t>
  </si>
  <si>
    <t>-272916013</t>
  </si>
  <si>
    <t>https://podminky.urs.cz/item/CS_URS_2026_01/966007122</t>
  </si>
  <si>
    <t>680,00 "Odstranění stávajícího VDZ šířky 0,25 m</t>
  </si>
  <si>
    <t>997</t>
  </si>
  <si>
    <t>Doprava suti a vybouraných hmot</t>
  </si>
  <si>
    <t>94</t>
  </si>
  <si>
    <t>997221561</t>
  </si>
  <si>
    <t>Vodorovná doprava suti bez naložení, ale se složením a s hrubým urovnáním z kusových materiálů, na vzdálenost do 1 km</t>
  </si>
  <si>
    <t>254115213</t>
  </si>
  <si>
    <t>https://podminky.urs.cz/item/CS_URS_2026_01/997221561</t>
  </si>
  <si>
    <t>95</t>
  </si>
  <si>
    <t>997221569</t>
  </si>
  <si>
    <t>Vodorovná doprava suti bez naložení, ale se složením a s hrubým urovnáním z kusových materiálů, na vzdálenost Příplatek k ceně za každý další započatý 1 km přes 1 km</t>
  </si>
  <si>
    <t>-759645378</t>
  </si>
  <si>
    <t>https://podminky.urs.cz/item/CS_URS_2026_01/997221569</t>
  </si>
  <si>
    <t>1574,254*5 "Přepočtené koeficientem množství</t>
  </si>
  <si>
    <t>96</t>
  </si>
  <si>
    <t>997221861</t>
  </si>
  <si>
    <t>Poplatek za předání stavebního odpadu recyklačnímu zařízení z prostého betonu zatříděného do Katalogu odpadů pod kódem 17 01 01</t>
  </si>
  <si>
    <t>25121187</t>
  </si>
  <si>
    <t>https://podminky.urs.cz/item/CS_URS_2026_01/997221861</t>
  </si>
  <si>
    <t>97</t>
  </si>
  <si>
    <t>997221873</t>
  </si>
  <si>
    <t>Poplatek za předání stavebního odpadu recyklačnímu zařízení zeminy a kamení zatříděného do Katalogu odpadů pod kódem 17 05 04</t>
  </si>
  <si>
    <t>-1547457422</t>
  </si>
  <si>
    <t>https://podminky.urs.cz/item/CS_URS_2026_01/997221873</t>
  </si>
  <si>
    <t>98</t>
  </si>
  <si>
    <t>997221875</t>
  </si>
  <si>
    <t>Poplatek za předání stavebního odpadu recyklačnímu zařízení asfaltového bez obsahu dehtu zatříděného do Katalogu odpadů pod kódem 17 03 02</t>
  </si>
  <si>
    <t>-1621192171</t>
  </si>
  <si>
    <t>https://podminky.urs.cz/item/CS_URS_2026_01/997221875</t>
  </si>
  <si>
    <t>998</t>
  </si>
  <si>
    <t>Přesun hmot</t>
  </si>
  <si>
    <t>99</t>
  </si>
  <si>
    <t>998223011</t>
  </si>
  <si>
    <t>Přesun hmot pro pozemní komunikace s krytem dlážděným dopravní vzdálenost do 200 m jakékoliv délky objektu</t>
  </si>
  <si>
    <t>387272906</t>
  </si>
  <si>
    <t>https://podminky.urs.cz/item/CS_URS_2026_01/998223011</t>
  </si>
  <si>
    <t>2 - SO 02 - Osvětlení přechodu pro chodce</t>
  </si>
  <si>
    <t>741 - Elektroinstalace - silnoproud</t>
  </si>
  <si>
    <t>46-M - Zemní práce při extr.mont.pracích</t>
  </si>
  <si>
    <t>741</t>
  </si>
  <si>
    <t>Elektroinstalace - silnoproud</t>
  </si>
  <si>
    <t>210204011</t>
  </si>
  <si>
    <t>Montáž stožárů osvětlení samostatně stojících ocelových, délky do 12 m</t>
  </si>
  <si>
    <t>-1465759619</t>
  </si>
  <si>
    <t>https://podminky.urs.cz/item/CS_URS_2026_01/210204011</t>
  </si>
  <si>
    <t>K003</t>
  </si>
  <si>
    <t>stožár osvětlovací sadový Pz 168/133/114 v 6,0m</t>
  </si>
  <si>
    <t>ks</t>
  </si>
  <si>
    <t>210460611</t>
  </si>
  <si>
    <t>31674127</t>
  </si>
  <si>
    <t>manžeta plastová ochranná na stožár d=168mm</t>
  </si>
  <si>
    <t>1483872888</t>
  </si>
  <si>
    <t>210204103</t>
  </si>
  <si>
    <t>Montáž výložníků osvětlení jednoramenných sloupových, hmotnosti do 35 kg</t>
  </si>
  <si>
    <t>-844954545</t>
  </si>
  <si>
    <t>https://podminky.urs.cz/item/CS_URS_2026_01/210204103</t>
  </si>
  <si>
    <t>M005</t>
  </si>
  <si>
    <t>Výložník UDTR-2000</t>
  </si>
  <si>
    <t>-309857842</t>
  </si>
  <si>
    <t>M006</t>
  </si>
  <si>
    <t>Výložník UD1-2000+250/140°/D</t>
  </si>
  <si>
    <t>1310581608</t>
  </si>
  <si>
    <t>210203901</t>
  </si>
  <si>
    <t>Montáž svítidel LED se zapojením vodičů průmyslových nebo venkovních na výložník nebo dřík</t>
  </si>
  <si>
    <t>151295009</t>
  </si>
  <si>
    <t>https://podminky.urs.cz/item/CS_URS_2026_01/210203901</t>
  </si>
  <si>
    <t>M002</t>
  </si>
  <si>
    <t>Svítdlo SITECO Streetlight SL 21 mini PC-R (5XE6G43A08HB))</t>
  </si>
  <si>
    <t>1818859896</t>
  </si>
  <si>
    <t>5XC10008XM4</t>
  </si>
  <si>
    <t>Příruba ke svítidlu</t>
  </si>
  <si>
    <t>-834208300</t>
  </si>
  <si>
    <t>210204201</t>
  </si>
  <si>
    <t>Montáž elektrovýzbroje stožárů osvětlení 1 okruh</t>
  </si>
  <si>
    <t>1960566149</t>
  </si>
  <si>
    <t>https://podminky.urs.cz/item/CS_URS_2026_01/210204201</t>
  </si>
  <si>
    <t>31674131</t>
  </si>
  <si>
    <t>výzbroj stožárová SV 6.16.4</t>
  </si>
  <si>
    <t>-1472963503</t>
  </si>
  <si>
    <t>741122134</t>
  </si>
  <si>
    <t>Montáž kabelů měděných bez ukončení uložených v trubkách zatažených plných kulatých nebo bezhalogenových (např. CYKY, CYKFY) počtu a průřezu žil 4x16 až 25 mm2</t>
  </si>
  <si>
    <t>1234660986</t>
  </si>
  <si>
    <t>https://podminky.urs.cz/item/CS_URS_2026_01/741122134</t>
  </si>
  <si>
    <t>34111080</t>
  </si>
  <si>
    <t>kabel instalační jádro Cu plné izolace PVC plášť PVC 450/750V (CYKY) 4x16mm2</t>
  </si>
  <si>
    <t>1253184749</t>
  </si>
  <si>
    <t>210220020</t>
  </si>
  <si>
    <t>Montáž uzemňovacího vedení s upevněním, propojením a připojením pomocí svorek v zemi s izolací spojů vodičů FeZn páskou průřezu do 120 mm2 v městské zástavbě</t>
  </si>
  <si>
    <t>1283532817</t>
  </si>
  <si>
    <t>https://podminky.urs.cz/item/CS_URS_2026_01/210220020</t>
  </si>
  <si>
    <t>35442062</t>
  </si>
  <si>
    <t>pás zemnící 30x4mm FeZn</t>
  </si>
  <si>
    <t>-2012843802</t>
  </si>
  <si>
    <t>210220302</t>
  </si>
  <si>
    <t>Montáž hromosvodného vedení svorek se 3 a více šrouby</t>
  </si>
  <si>
    <t>2127884699</t>
  </si>
  <si>
    <t>https://podminky.urs.cz/item/CS_URS_2026_01/210220302</t>
  </si>
  <si>
    <t>35441986</t>
  </si>
  <si>
    <t>svorka odbočovací a spojovací pro pásek 30x4mm, FeZn</t>
  </si>
  <si>
    <t>-1270256083</t>
  </si>
  <si>
    <t>210100252</t>
  </si>
  <si>
    <t>Ukončení kabelů smršťovací koncovkou nebo páskou se zapojením bez letování počtu a průřezu žil 4 x 25 mm2</t>
  </si>
  <si>
    <t>-756581733</t>
  </si>
  <si>
    <t>https://podminky.urs.cz/item/CS_URS_2026_01/210100252</t>
  </si>
  <si>
    <t>1214847</t>
  </si>
  <si>
    <t>KABELOVA KONCOVKA KSCZ4X 6-25 /14540124/</t>
  </si>
  <si>
    <t>-985522539</t>
  </si>
  <si>
    <t>741410041</t>
  </si>
  <si>
    <t>Montáž uzemňovacího vedení s upevněním, propojením a připojením pomocí svorek v zemi s izolací spojů drátu nebo lana Ø do 10 mm v městské zástavbě</t>
  </si>
  <si>
    <t>-723894107</t>
  </si>
  <si>
    <t>https://podminky.urs.cz/item/CS_URS_2026_01/741410041</t>
  </si>
  <si>
    <t>35441073</t>
  </si>
  <si>
    <t>drát D 10mm FeZn</t>
  </si>
  <si>
    <t>-327498183</t>
  </si>
  <si>
    <t>210220301</t>
  </si>
  <si>
    <t>Montáž hromosvodného vedení svorek se 2 šrouby</t>
  </si>
  <si>
    <t>1993561605</t>
  </si>
  <si>
    <t>https://podminky.urs.cz/item/CS_URS_2026_01/210220301</t>
  </si>
  <si>
    <t>35441996</t>
  </si>
  <si>
    <t>svorka odbočovací a spojovací pro spojování kruhových a páskových vodičů, FeZn</t>
  </si>
  <si>
    <t>-1784289652</t>
  </si>
  <si>
    <t>35441895</t>
  </si>
  <si>
    <t>svorka připojovací k připojení kovových částí</t>
  </si>
  <si>
    <t>1206712767</t>
  </si>
  <si>
    <t>741122142</t>
  </si>
  <si>
    <t>Montáž kabelů měděných bez ukončení uložených v trubkách zatažených plných kulatých nebo bezhalogenových (např. CYKY, CYKFY) počtu a průřezu žil 5x1,5 až 2,5 mm2</t>
  </si>
  <si>
    <t>-1321680971</t>
  </si>
  <si>
    <t>https://podminky.urs.cz/item/CS_URS_2026_01/741122142</t>
  </si>
  <si>
    <t>34111090</t>
  </si>
  <si>
    <t>kabel instalační jádro Cu plné izolace PVC plášť PVC 450/750V (CYKY) 5x1,5mm2</t>
  </si>
  <si>
    <t>-110161109</t>
  </si>
  <si>
    <t>210100096</t>
  </si>
  <si>
    <t>Ukončení vodičů izolovaných s označením a zapojením na svorkovnici s otevřením a uzavřením krytu průřezu žíly do 2,5 mm2</t>
  </si>
  <si>
    <t>-474364499</t>
  </si>
  <si>
    <t>https://podminky.urs.cz/item/CS_URS_2026_01/210100096</t>
  </si>
  <si>
    <t>210100101</t>
  </si>
  <si>
    <t>Ukončení vodičů izolovaných s označením a zapojením na svorkovnici s otevřením a uzavřením krytu průřezu žíly do 16 mm2</t>
  </si>
  <si>
    <t>-917317969</t>
  </si>
  <si>
    <t>https://podminky.urs.cz/item/CS_URS_2026_01/210100101</t>
  </si>
  <si>
    <t>945421110</t>
  </si>
  <si>
    <t>Hydraulická zvedací plošina včetně obsluhy instalovaná na automobilovém podvozku, výšky zdvihu do 18 m</t>
  </si>
  <si>
    <t>hod</t>
  </si>
  <si>
    <t>-2098821434</t>
  </si>
  <si>
    <t>https://podminky.urs.cz/item/CS_URS_2026_01/945421110</t>
  </si>
  <si>
    <t>K022</t>
  </si>
  <si>
    <t>Úprava napojovacího místa</t>
  </si>
  <si>
    <t>kpl</t>
  </si>
  <si>
    <t>-1564448924</t>
  </si>
  <si>
    <t>011464000</t>
  </si>
  <si>
    <t>Měření (monitoring) úrovně osvětlení</t>
  </si>
  <si>
    <t>1941593331</t>
  </si>
  <si>
    <t>https://podminky.urs.cz/item/CS_URS_2026_01/011464000</t>
  </si>
  <si>
    <t>741810001</t>
  </si>
  <si>
    <t>Zkoušky a prohlídky elektrických rozvodů a zařízení celková prohlídka a vyhotovení revizní zprávy pro objem montážních prací do 100 tis. Kč</t>
  </si>
  <si>
    <t>242382161</t>
  </si>
  <si>
    <t>https://podminky.urs.cz/item/CS_URS_2026_01/741810001</t>
  </si>
  <si>
    <t>46-M</t>
  </si>
  <si>
    <t>Zemní práce při extr.mont.pracích</t>
  </si>
  <si>
    <t>468041123</t>
  </si>
  <si>
    <t>Řezání spár v podkladu nebo krytu živičném, tloušťky přes 10 do 15 cm</t>
  </si>
  <si>
    <t>1270738818</t>
  </si>
  <si>
    <t>https://podminky.urs.cz/item/CS_URS_2026_01/468041123</t>
  </si>
  <si>
    <t>468011143</t>
  </si>
  <si>
    <t>Odstranění podkladů nebo krytů komunikací včetně rozpojení na kusy a zarovnání styčné spáry ze živice, tloušťky přes 10 do 15 cm</t>
  </si>
  <si>
    <t>-209521047</t>
  </si>
  <si>
    <t>https://podminky.urs.cz/item/CS_URS_2026_01/468011143</t>
  </si>
  <si>
    <t>468041112</t>
  </si>
  <si>
    <t>Řezání spár v podkladu nebo krytu betonovém, hloubky přes 10 do 15 cm</t>
  </si>
  <si>
    <t>-90458781</t>
  </si>
  <si>
    <t>https://podminky.urs.cz/item/CS_URS_2026_01/468041112</t>
  </si>
  <si>
    <t>468011131</t>
  </si>
  <si>
    <t>Odstranění podkladů nebo krytů komunikací včetně rozpojení na kusy a zarovnání styčné spáry z betonu prostého, tloušťky do 15 cm</t>
  </si>
  <si>
    <t>-1621511299</t>
  </si>
  <si>
    <t>https://podminky.urs.cz/item/CS_URS_2026_01/468011131</t>
  </si>
  <si>
    <t>460871132</t>
  </si>
  <si>
    <t>Podklad vozovek a chodníků včetně rozprostření a úpravy ze štěrkopísku, včetně zhutnění, tloušťky přes 5 do 10 cm</t>
  </si>
  <si>
    <t>1335628708</t>
  </si>
  <si>
    <t>https://podminky.urs.cz/item/CS_URS_2026_01/460871132</t>
  </si>
  <si>
    <t>460871172</t>
  </si>
  <si>
    <t>Podklad vozovek a chodníků včetně rozprostření a úpravy z betonu prostého, včetně rozprostření, tloušťky přes 10 do 15 cm</t>
  </si>
  <si>
    <t>1458425260</t>
  </si>
  <si>
    <t>https://podminky.urs.cz/item/CS_URS_2026_01/460871172</t>
  </si>
  <si>
    <t>576153311</t>
  </si>
  <si>
    <t>Asfaltový koberec mastixový SMA 16 z modifikovaného asfaltu s rozprostřením a se zhutněním SMA 16 S v pruhu šířky do 3 m, po zhutnění tl. 60 mm</t>
  </si>
  <si>
    <t>1506513536</t>
  </si>
  <si>
    <t>https://podminky.urs.cz/item/CS_URS_2026_01/576153311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</si>
  <si>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</si>
  <si>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</si>
  <si>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1212215666</t>
  </si>
  <si>
    <t>https://podminky.urs.cz/item/CS_URS_2026_01/460131113</t>
  </si>
  <si>
    <t>460641112</t>
  </si>
  <si>
    <t>Základové konstrukce základ bez bednění do rostlé zeminy z monolitického betonu tř. C 12/15</t>
  </si>
  <si>
    <t>-1656057557</t>
  </si>
  <si>
    <t>https://podminky.urs.cz/item/CS_URS_2026_01/460641112</t>
  </si>
  <si>
    <t>871361101</t>
  </si>
  <si>
    <t>Montáž vodovodního potrubí z tvrdého PVC-U v otevřeném výkopu z tvrdého PVC s integrovaným těsněnim SDR 11/PN10 D 280 x 10,8 mm</t>
  </si>
  <si>
    <t>-1832315608</t>
  </si>
  <si>
    <t>https://podminky.urs.cz/item/CS_URS_2026_01/871361101</t>
  </si>
  <si>
    <t>28611140</t>
  </si>
  <si>
    <t>trubka kanalizační PVC DN 250x1000mm SN4</t>
  </si>
  <si>
    <t>256</t>
  </si>
  <si>
    <t>376724657</t>
  </si>
  <si>
    <t>460791212</t>
  </si>
  <si>
    <t>Montáž trubek ochranných uložených volně do rýhy plastových ohebných, vnitřního průměru přes 32 do 50 mm</t>
  </si>
  <si>
    <t>-1742319580</t>
  </si>
  <si>
    <t>https://podminky.urs.cz/item/CS_URS_2026_01/460791212</t>
  </si>
  <si>
    <t>34571350</t>
  </si>
  <si>
    <t>trubka elektroinstalační ohebná dvouplášťová korugovaná HDPE (chránička) D 32/40mm</t>
  </si>
  <si>
    <t>-965502171</t>
  </si>
  <si>
    <t>460010023</t>
  </si>
  <si>
    <t>Vytyčení trasy vedení kabelového (podzemního) ve volném terénu</t>
  </si>
  <si>
    <t>km</t>
  </si>
  <si>
    <t>2036763476</t>
  </si>
  <si>
    <t>https://podminky.urs.cz/item/CS_URS_2026_01/460010023</t>
  </si>
  <si>
    <t>460161152</t>
  </si>
  <si>
    <t>Hloubení kabelových rýh ručně včetně urovnání dna s přemístěním výkopku do vzdálenosti 3 m od okraje jámy nebo s naložením na dopravní prostředek šířky 35 cm hloubky 60 cm v hornině třídy těžitelnosti I skupiny 3</t>
  </si>
  <si>
    <t>1895377814</t>
  </si>
  <si>
    <t>https://podminky.urs.cz/item/CS_URS_2026_01/460161152</t>
  </si>
  <si>
    <t>460661111</t>
  </si>
  <si>
    <t>Kabelové lože z písku včetně podsypu, zhutnění a urovnání povrchu pro kabely nn bez zakrytí, šířky do 35 cm</t>
  </si>
  <si>
    <t>-1423944619</t>
  </si>
  <si>
    <t>https://podminky.urs.cz/item/CS_URS_2026_01/460661111</t>
  </si>
  <si>
    <t>460791213</t>
  </si>
  <si>
    <t>Montáž trubek ochranných uložených volně do rýhy plastových ohebných, vnitřního průměru přes 50 do 90 mm</t>
  </si>
  <si>
    <t>670229561</t>
  </si>
  <si>
    <t>https://podminky.urs.cz/item/CS_URS_2026_01/460791213</t>
  </si>
  <si>
    <t>34571345</t>
  </si>
  <si>
    <t>trubka elektroinstalační ohebná dvouplášťová korugovaná HDPE (chránička) D 62/75mm</t>
  </si>
  <si>
    <t>1658867656</t>
  </si>
  <si>
    <t>460671124</t>
  </si>
  <si>
    <t>Výstražné prvky pro krytí kabelů včetně vyrovnání povrchu rýhy, rozvinutí a uložení deska, šířky přes 25 do 30 cm</t>
  </si>
  <si>
    <t>-2045466593</t>
  </si>
  <si>
    <t>https://podminky.urs.cz/item/CS_URS_2026_01/460671124</t>
  </si>
  <si>
    <t>34575105</t>
  </si>
  <si>
    <t>deska kabelová krycí PVC červená, 300x2mm</t>
  </si>
  <si>
    <t>CS ÚRS 2025 01</t>
  </si>
  <si>
    <t>-1306373657</t>
  </si>
  <si>
    <t>460431162</t>
  </si>
  <si>
    <t>Zásyp kabelových rýh ručně s přemístění sypaniny ze vzdálenosti do 10 m, s uložením výkopku ve vrstvách včetně zhutnění a úpravy povrchu šířky 35 cm hloubky 60 cm z horniny třídy těžitelnosti I skupiny 3</t>
  </si>
  <si>
    <t>-923976491</t>
  </si>
  <si>
    <t>https://podminky.urs.cz/item/CS_URS_2026_01/460431162</t>
  </si>
  <si>
    <t>460581121</t>
  </si>
  <si>
    <t>Úprava terénu zatravnění, včetně dodání osiva a zalití vodou na rovině</t>
  </si>
  <si>
    <t>677098298</t>
  </si>
  <si>
    <t>https://podminky.urs.cz/item/CS_URS_2026_01/460581121</t>
  </si>
  <si>
    <t>460161312</t>
  </si>
  <si>
    <t>Hloubení kabelových rýh ručně včetně urovnání dna s přemístěním výkopku do vzdálenosti 3 m od okraje jámy nebo s naložením na dopravní prostředek šířky 50 cm hloubky 120 cm v hornině třídy těžitelnosti I skupiny 3</t>
  </si>
  <si>
    <t>-780467580</t>
  </si>
  <si>
    <t>https://podminky.urs.cz/item/CS_URS_2026_01/460161312</t>
  </si>
  <si>
    <t>460281111</t>
  </si>
  <si>
    <t>Pažení výkopů příložné plné rýh kabelových, hloubky do 2 m</t>
  </si>
  <si>
    <t>-467090379</t>
  </si>
  <si>
    <t>https://podminky.urs.cz/item/CS_URS_2026_01/460281111</t>
  </si>
  <si>
    <t>460791214</t>
  </si>
  <si>
    <t>Montáž trubek ochranných uložených volně do rýhy plastových ohebných, vnitřního průměru přes 90 do 110 mm</t>
  </si>
  <si>
    <t>1177161219</t>
  </si>
  <si>
    <t>https://podminky.urs.cz/item/CS_URS_2026_01/460791214</t>
  </si>
  <si>
    <t>34571355</t>
  </si>
  <si>
    <t>trubka elektroinstalační ohebná dvouplášťová korugovaná HDPE (chránička) D 93/110mm</t>
  </si>
  <si>
    <t>-33952538</t>
  </si>
  <si>
    <t>460742131</t>
  </si>
  <si>
    <t>Osazení kabelových prostupů včetně utěsnění a spárování z trub plastových do rýhy, bez výkopových prací s obetonováním, vnitřního průměru do 10 cm</t>
  </si>
  <si>
    <t>-1912472246</t>
  </si>
  <si>
    <t>https://podminky.urs.cz/item/CS_URS_2026_01/460742131</t>
  </si>
  <si>
    <t>460281121</t>
  </si>
  <si>
    <t>Pažení výkopů odstranění pažení příložného plného rýh kabelových, hloubky do 2 m</t>
  </si>
  <si>
    <t>1646130699</t>
  </si>
  <si>
    <t>https://podminky.urs.cz/item/CS_URS_2026_01/460281121</t>
  </si>
  <si>
    <t>460431332</t>
  </si>
  <si>
    <t>Zásyp kabelových rýh ručně s přemístění sypaniny ze vzdálenosti do 10 m, s uložením výkopku ve vrstvách včetně zhutnění a úpravy povrchu šířky 50 cm hloubky 120 cm z horniny třídy těžitelnosti I skupiny 3</t>
  </si>
  <si>
    <t>1940655247</t>
  </si>
  <si>
    <t>https://podminky.urs.cz/item/CS_URS_2026_01/460431332</t>
  </si>
  <si>
    <t>469972112</t>
  </si>
  <si>
    <t>Odvoz suti nebo vybouraných hmot bez naložení, se složením a hrubým urovnáním suti do 1 km</t>
  </si>
  <si>
    <t>1833133380</t>
  </si>
  <si>
    <t>https://podminky.urs.cz/item/CS_URS_2026_01/469972112</t>
  </si>
  <si>
    <t>469972122</t>
  </si>
  <si>
    <t>Odvoz suti nebo vybouraných hmot bez naložení, se složením a hrubým urovnáním suti Příplatek k ceně za každý další i započatý 1 km</t>
  </si>
  <si>
    <t>-1487415787</t>
  </si>
  <si>
    <t>https://podminky.urs.cz/item/CS_URS_2026_01/469972122</t>
  </si>
  <si>
    <t>469973120</t>
  </si>
  <si>
    <t>-1608153321</t>
  </si>
  <si>
    <t>https://podminky.urs.cz/item/CS_URS_2026_01/469973120</t>
  </si>
  <si>
    <t>469973125</t>
  </si>
  <si>
    <t>-512976110</t>
  </si>
  <si>
    <t>https://podminky.urs.cz/item/CS_URS_2026_01/469973125</t>
  </si>
  <si>
    <t>460361121</t>
  </si>
  <si>
    <t>1973029615</t>
  </si>
  <si>
    <t>https://podminky.urs.cz/item/CS_URS_2026_01/460361121</t>
  </si>
  <si>
    <t>460341113</t>
  </si>
  <si>
    <t>Vodorovné přemístění (odvoz) horniny dopravními prostředky včetně složení, bez naložení a rozprostření jakékoliv třídy, na vzdálenost přes 500 do 1000 m</t>
  </si>
  <si>
    <t>-64764307</t>
  </si>
  <si>
    <t>https://podminky.urs.cz/item/CS_URS_2026_01/460341113</t>
  </si>
  <si>
    <t>460341121</t>
  </si>
  <si>
    <t>Vodorovné přemístění (odvoz) horniny dopravními prostředky včetně složení, bez naložení a rozprostření jakékoliv třídy, na vzdálenost Příplatek k ceně -1113 za každých dalších i započatých 1000 m</t>
  </si>
  <si>
    <t>-1357698165</t>
  </si>
  <si>
    <t>https://podminky.urs.cz/item/CS_URS_2026_01/460341121</t>
  </si>
  <si>
    <t>141R00</t>
  </si>
  <si>
    <t>Přirážka za podružný materiál</t>
  </si>
  <si>
    <t>%</t>
  </si>
  <si>
    <t>-729833451</t>
  </si>
  <si>
    <t>065002000</t>
  </si>
  <si>
    <t>Mimostaveništní doprava materiálů, výrobků a strojů</t>
  </si>
  <si>
    <t>1540906910</t>
  </si>
  <si>
    <t>201R00</t>
  </si>
  <si>
    <t>Podíl přidružených výkonů</t>
  </si>
  <si>
    <t>1348180918</t>
  </si>
  <si>
    <t>202R00</t>
  </si>
  <si>
    <t>Zednické výpomoci</t>
  </si>
  <si>
    <t>-1927851048</t>
  </si>
  <si>
    <t>2 - Zastávka a přechod pro chodce ul. Pražská</t>
  </si>
  <si>
    <t>1 - SO 01 Komunikace a zpevněné plochy</t>
  </si>
  <si>
    <t>00a - PŘEHLED PRACÍ A DODÁVEK</t>
  </si>
  <si>
    <t xml:space="preserve">    01a - Odstranění stávající vozovky v místě nového asfaltového krytu v plné konstrukci</t>
  </si>
  <si>
    <t xml:space="preserve">    02a - Odstranění stávající vozovky v místě žlabu</t>
  </si>
  <si>
    <t xml:space="preserve">    03a - Odstranění stávající vozovky v místě zastávkových panelů</t>
  </si>
  <si>
    <t xml:space="preserve">    03b - Odstranění stávajících uličních vpustí v místě zastávkových panelů</t>
  </si>
  <si>
    <t xml:space="preserve">    04a - Odstranění stávající vozovky v místě zeleně</t>
  </si>
  <si>
    <t xml:space="preserve">    05a - Odstranění stávající vozovky v místě nového asfaltového chodníku</t>
  </si>
  <si>
    <t xml:space="preserve">    06a - Odstranění stávající vozovky v místě nových dlážděnných ploch</t>
  </si>
  <si>
    <t xml:space="preserve">    07a - Odstranění asf. krytu vozovky pro budoucí navázání nových vrstev na stáv. asfalt</t>
  </si>
  <si>
    <t xml:space="preserve">    08a - Odstranění asfaltového chodníku v místě nového asfaltového chodníku</t>
  </si>
  <si>
    <t xml:space="preserve">    09a - Odstranění asfaltového chodníku v místě nových dlážděnných ploch</t>
  </si>
  <si>
    <t xml:space="preserve">    10a - Odstranění asfaltového chodníku v místě zavázání  na stávající vozovku</t>
  </si>
  <si>
    <t xml:space="preserve">    11a - Odstranění asfaltového chodníku v místě zeleně</t>
  </si>
  <si>
    <t xml:space="preserve">    12a - Odstranění asf. krytu chodníku pro budoucí navázání nových vrstev na stáv. asfalt</t>
  </si>
  <si>
    <t xml:space="preserve">    13a - Odstranění dlážděného krytu chodníku v místě nových dlážděnných ploch</t>
  </si>
  <si>
    <t xml:space="preserve">    14a - Odstranění dlážděného krytu chodníku v místě nové zeleně</t>
  </si>
  <si>
    <t xml:space="preserve">    15a - Odstranění zeleně v místě navržených dlážděnných ploch</t>
  </si>
  <si>
    <t xml:space="preserve">    16a - Odstranění zeleně mimo zpevněné plochy</t>
  </si>
  <si>
    <t xml:space="preserve">    17a - Vybourání stávajících obrub</t>
  </si>
  <si>
    <t xml:space="preserve">    18a-21a - Úprava zemní pláně</t>
  </si>
  <si>
    <t xml:space="preserve">    22a - Sanace podloží v místě chodníku (dlážděný+asfaltový)</t>
  </si>
  <si>
    <t xml:space="preserve">    23a - Sanace podloží v místě nového asfaltového krytu v plné konstrukci, žlabu a zastávkového panelu</t>
  </si>
  <si>
    <t xml:space="preserve">    24a - Nová chodníková dlažba</t>
  </si>
  <si>
    <t xml:space="preserve">    25a - Nová chodníková dlažba kontrastní u nástupiště</t>
  </si>
  <si>
    <t xml:space="preserve">    26a - Nová chodníková dlažba oddělovací u nástupiště</t>
  </si>
  <si>
    <t xml:space="preserve">    27a - Nová chodníková dlažba kontrastní reliéfní</t>
  </si>
  <si>
    <t xml:space="preserve">    28a - Nová chodníková dlažba s vodící drážkou</t>
  </si>
  <si>
    <t xml:space="preserve">    29a - Lepené plastové reliéfní prvky</t>
  </si>
  <si>
    <t xml:space="preserve">    30a - Nový asfaltový chodník</t>
  </si>
  <si>
    <t xml:space="preserve">    31a - Nová asfaltová vozovka - plná konstrukce</t>
  </si>
  <si>
    <t xml:space="preserve">    32a - Nová štěrbinová trouba s přerušovanou štěrbinou</t>
  </si>
  <si>
    <t xml:space="preserve">    33a - Nová plocha zastávky - zastávkové panely</t>
  </si>
  <si>
    <t xml:space="preserve">    34a - Obnova asfaltového krytu vozovky</t>
  </si>
  <si>
    <t xml:space="preserve">    35a - Obnova asfaltového krytu chodníku</t>
  </si>
  <si>
    <t xml:space="preserve">    36a - Ohumusování a zatravnění</t>
  </si>
  <si>
    <t xml:space="preserve">    37a - Ošetření spáry asfaltového krytu</t>
  </si>
  <si>
    <t xml:space="preserve">    38a - Ošetření spáry asfaltového krytu v místě obrub</t>
  </si>
  <si>
    <t xml:space="preserve">    39a - Nové obruby</t>
  </si>
  <si>
    <t xml:space="preserve">    40a-43a - Demontáže a montáže tabulí a SDZ</t>
  </si>
  <si>
    <t xml:space="preserve">    44a - Odstranění stávajícího vodorovného značení</t>
  </si>
  <si>
    <t xml:space="preserve">    45a-46a - Vodorovné dopravní značení</t>
  </si>
  <si>
    <t xml:space="preserve">    47a - Nový přístřešek zastávky MHD</t>
  </si>
  <si>
    <t xml:space="preserve">    48a - Odvoz zemin z výkopů a skládkovné</t>
  </si>
  <si>
    <t xml:space="preserve">    49a - Odvoz sutí a skládkovné</t>
  </si>
  <si>
    <t>00a</t>
  </si>
  <si>
    <t>PŘEHLED PRACÍ A DODÁVEK</t>
  </si>
  <si>
    <t>01a</t>
  </si>
  <si>
    <t>Odstranění stávající vozovky v místě nového asfaltového krytu v plné konstrukci</t>
  </si>
  <si>
    <t>1677009744</t>
  </si>
  <si>
    <t>113107182</t>
  </si>
  <si>
    <t>Odstranění podkladů nebo krytů strojně plochy jednotlivě přes 50 m2 do 200 m2 s přemístěním hmot na skládku na vzdálenost do 20 m nebo s naložením na dopravní prostředek živičných, o tl. vrstvy přes 50 do 100 mm</t>
  </si>
  <si>
    <t>-2022766182</t>
  </si>
  <si>
    <t>https://podminky.urs.cz/item/CS_URS_2026_01/113107182</t>
  </si>
  <si>
    <t>113107164</t>
  </si>
  <si>
    <t>Odstranění podkladů nebo krytů strojně plochy jednotlivě přes 50 m2 do 200 m2 s přemístěním hmot na skládku na vzdálenost do 20 m nebo s naložením na dopravní prostředek z kameniva hrubého drceného, o tl. vrstvy přes 300 do 400 mm</t>
  </si>
  <si>
    <t>681810673</t>
  </si>
  <si>
    <t>https://podminky.urs.cz/item/CS_URS_2026_01/113107164</t>
  </si>
  <si>
    <t>tl. 340 mm</t>
  </si>
  <si>
    <t>88,0</t>
  </si>
  <si>
    <t>02a</t>
  </si>
  <si>
    <t>Odstranění stávající vozovky v místě žlabu</t>
  </si>
  <si>
    <t>-487134756</t>
  </si>
  <si>
    <t>1005157165</t>
  </si>
  <si>
    <t>113107324</t>
  </si>
  <si>
    <t>Odstranění podkladů nebo krytů strojně plochy jednotlivě do 50 m2 s přemístěním hmot na skládku na vzdálenost do 3 m nebo s naložením na dopravní prostředek z kameniva hrubého drceného, o tl. vrstvy přes 300 do 400 mm</t>
  </si>
  <si>
    <t>-2132474430</t>
  </si>
  <si>
    <t>https://podminky.urs.cz/item/CS_URS_2026_01/113107324</t>
  </si>
  <si>
    <t>19,0*2</t>
  </si>
  <si>
    <t>03a</t>
  </si>
  <si>
    <t>Odstranění stávající vozovky v místě zastávkových panelů</t>
  </si>
  <si>
    <t>-1047227452</t>
  </si>
  <si>
    <t>-284270126</t>
  </si>
  <si>
    <t>113107165</t>
  </si>
  <si>
    <t>Odstranění podkladů nebo krytů strojně plochy jednotlivě přes 50 m2 do 200 m2 s přemístěním hmot na skládku na vzdálenost do 20 m nebo s naložením na dopravní prostředek z kameniva hrubého drceného, o tl. vrstvy přes 400 do 500 mm</t>
  </si>
  <si>
    <t>-325908119</t>
  </si>
  <si>
    <t>https://podminky.urs.cz/item/CS_URS_2026_01/113107165</t>
  </si>
  <si>
    <t>tl. 470 mm</t>
  </si>
  <si>
    <t>125,0</t>
  </si>
  <si>
    <t>03b</t>
  </si>
  <si>
    <t>Odstranění stávajících uličních vpustí v místě zastávkových panelů</t>
  </si>
  <si>
    <t>871365811</t>
  </si>
  <si>
    <t>Bourání stávajícího potrubí z PVC nebo polypropylenu PP v otevřeném výkopu DN přes 150 do 250</t>
  </si>
  <si>
    <t>-964134753</t>
  </si>
  <si>
    <t>https://podminky.urs.cz/item/CS_URS_2026_01/871365811</t>
  </si>
  <si>
    <t>Rekonstrukce přípojky uliční vpusti</t>
  </si>
  <si>
    <t>vybourání stáv. přípojky</t>
  </si>
  <si>
    <t>4,0</t>
  </si>
  <si>
    <t>89594118R</t>
  </si>
  <si>
    <t>Demontáž vpusti uliční z betonových dílců</t>
  </si>
  <si>
    <t>-29448225</t>
  </si>
  <si>
    <t>04a</t>
  </si>
  <si>
    <t>Odstranění stávající vozovky v místě zeleně</t>
  </si>
  <si>
    <t>1212253039</t>
  </si>
  <si>
    <t>-1055525138</t>
  </si>
  <si>
    <t>2110303005</t>
  </si>
  <si>
    <t>tl. 60 mm</t>
  </si>
  <si>
    <t>18,0</t>
  </si>
  <si>
    <t>05a</t>
  </si>
  <si>
    <t>Odstranění stávající vozovky v místě nového asfaltového chodníku</t>
  </si>
  <si>
    <t>-1040592227</t>
  </si>
  <si>
    <t>-747715471</t>
  </si>
  <si>
    <t>1905902994</t>
  </si>
  <si>
    <t>tl. 100 mm</t>
  </si>
  <si>
    <t>5,</t>
  </si>
  <si>
    <t>06a</t>
  </si>
  <si>
    <t>Odstranění stávající vozovky v místě nových dlážděnných ploch</t>
  </si>
  <si>
    <t>-1797436500</t>
  </si>
  <si>
    <t>1745333079</t>
  </si>
  <si>
    <t>113107162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</si>
  <si>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</si>
  <si>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-2138095662</t>
  </si>
  <si>
    <t>https://podminky.urs.cz/item/CS_URS_2026_01/113107162</t>
  </si>
  <si>
    <t>tl. 110 mm</t>
  </si>
  <si>
    <t>91,0</t>
  </si>
  <si>
    <t>07a</t>
  </si>
  <si>
    <t>113154512</t>
  </si>
  <si>
    <t>Frézování živičného podkladu nebo krytu s naložením hmot na dopravní prostředek plochy do 500 m2 pruhu šířky do 0,5 m, tloušťky vrstvy 40 mm</t>
  </si>
  <si>
    <t>335420352</t>
  </si>
  <si>
    <t>https://podminky.urs.cz/item/CS_URS_2026_01/113154512</t>
  </si>
  <si>
    <t>113154517</t>
  </si>
  <si>
    <t>Frézování živičného podkladu nebo krytu s naložením hmot na dopravní prostředek plochy do 500 m2 pruhu šířky do 0,5 m, tloušťky vrstvy 90 mm</t>
  </si>
  <si>
    <t>-1735150060</t>
  </si>
  <si>
    <t>https://podminky.urs.cz/item/CS_URS_2026_01/113154517</t>
  </si>
  <si>
    <t>08a</t>
  </si>
  <si>
    <t>Odstranění asfaltového chodníku v místě nového asfaltového chodníku</t>
  </si>
  <si>
    <t>113107341</t>
  </si>
  <si>
    <t>Odstranění podkladů nebo krytů strojně plochy jednotlivě do 50 m2 s přemístěním hmot na skládku na vzdálenost do 3 m nebo s naložením na dopravní prostředek živičných, o tl. vrstvy do 50 mm</t>
  </si>
  <si>
    <t>1393071345</t>
  </si>
  <si>
    <t>https://podminky.urs.cz/item/CS_URS_2026_01/113107341</t>
  </si>
  <si>
    <t>vybourání asf. krytu tl. 40 mm</t>
  </si>
  <si>
    <t>37,0</t>
  </si>
  <si>
    <t>-1095396529</t>
  </si>
  <si>
    <t>tl. 200 mm</t>
  </si>
  <si>
    <t>09a</t>
  </si>
  <si>
    <t>Odstranění asfaltového chodníku v místě nových dlážděnných ploch</t>
  </si>
  <si>
    <t>113107181</t>
  </si>
  <si>
    <t>Odstranění podkladů nebo krytů strojně plochy jednotlivě přes 50 m2 do 200 m2 s přemístěním hmot na skládku na vzdálenost do 20 m nebo s naložením na dopravní prostředek živičných, o tl. vrstvy do 50 mm</t>
  </si>
  <si>
    <t>-545928610</t>
  </si>
  <si>
    <t>https://podminky.urs.cz/item/CS_URS_2026_01/113107181</t>
  </si>
  <si>
    <t>181,0</t>
  </si>
  <si>
    <t>113107172</t>
  </si>
  <si>
    <t>Odstranění podkladů nebo krytů strojně plochy jednotlivě přes 50 m2 do 200 m2 s přemístěním hmot na skládku na vzdálenost do 20 m nebo s naložením na dopravní prostředek z betonu prostého, o tl. vrstvy přes 150 do 300 mm</t>
  </si>
  <si>
    <t>-1310023272</t>
  </si>
  <si>
    <t>https://podminky.urs.cz/item/CS_URS_2026_01/113107172</t>
  </si>
  <si>
    <t>tl. 210 mm</t>
  </si>
  <si>
    <t>10a</t>
  </si>
  <si>
    <t xml:space="preserve">Odstranění asfaltového chodníku v místě zavázání  na stávající vozovku</t>
  </si>
  <si>
    <t>-1473092013</t>
  </si>
  <si>
    <t>1,0</t>
  </si>
  <si>
    <t>113107330</t>
  </si>
  <si>
    <t>Odstranění podkladů nebo krytů strojně plochy jednotlivě do 50 m2 s přemístěním hmot na skládku na vzdálenost do 3 m nebo s naložením na dopravní prostředek z betonu prostého, o tl. vrstvy do 100 mm</t>
  </si>
  <si>
    <t>-371497103</t>
  </si>
  <si>
    <t>https://podminky.urs.cz/item/CS_URS_2026_01/113107330</t>
  </si>
  <si>
    <t>tl. 90 mm</t>
  </si>
  <si>
    <t>11a</t>
  </si>
  <si>
    <t>Odstranění asfaltového chodníku v místě zeleně</t>
  </si>
  <si>
    <t>-2070208110</t>
  </si>
  <si>
    <t>6,0</t>
  </si>
  <si>
    <t>1808336582</t>
  </si>
  <si>
    <t>12a</t>
  </si>
  <si>
    <t>Odstranění asf. krytu chodníku pro budoucí navázání nových vrstev na stáv. asfalt</t>
  </si>
  <si>
    <t>-1365456513</t>
  </si>
  <si>
    <t>13a</t>
  </si>
  <si>
    <t>Odstranění dlážděného krytu chodníku v místě nových dlážděnných ploch</t>
  </si>
  <si>
    <t>113106144</t>
  </si>
  <si>
    <t>Rozebrání dlažeb komunikací pro pěší s přemístěním hmot na skládku na vzdálenost do 3 m nebo s naložením na dopravní prostředek s ložem z kameniva nebo živice a s jakoukoliv výplní spár strojně plochy jednotlivě přes 50 m2 ze zámkové dlažby</t>
  </si>
  <si>
    <t>1269228818</t>
  </si>
  <si>
    <t>https://podminky.urs.cz/item/CS_URS_2026_01/113106144</t>
  </si>
  <si>
    <t>Poznámka k položce:_x000d_
Ceny jsou určeny pro rozebrání dlažeb včetně odstranění lože.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</si>
  <si>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</si>
  <si>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</si>
  <si>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364944090</t>
  </si>
  <si>
    <t>https://podminky.urs.cz/item/CS_URS_2026_01/113107222</t>
  </si>
  <si>
    <t>tl. 150 mm</t>
  </si>
  <si>
    <t>264,0</t>
  </si>
  <si>
    <t>14a</t>
  </si>
  <si>
    <t>Odstranění dlážděného krytu chodníku v místě nové zeleně</t>
  </si>
  <si>
    <t>113106134</t>
  </si>
  <si>
    <t>Rozebrání dlažeb komunikací pro pěší s přemístěním hmot na skládku na vzdálenost do 3 m nebo s naložením na dopravní prostředek s ložem z kameniva nebo živice a s jakoukoliv výplní spár strojně plochy jednotlivě do 50 m2 ze zámkové dlažby</t>
  </si>
  <si>
    <t>-632772016</t>
  </si>
  <si>
    <t>https://podminky.urs.cz/item/CS_URS_2026_01/113106134</t>
  </si>
  <si>
    <t>-225350071</t>
  </si>
  <si>
    <t>15a</t>
  </si>
  <si>
    <t>Odstranění zeleně v místě navržených dlážděnných ploch</t>
  </si>
  <si>
    <t>-1248325879</t>
  </si>
  <si>
    <t>122251101</t>
  </si>
  <si>
    <t>Odkopávky a prokopávky nezapažené strojně v hornině třídy těžitelnosti I skupiny 3 do 20 m3</t>
  </si>
  <si>
    <t>1646392453</t>
  </si>
  <si>
    <t>https://podminky.urs.cz/item/CS_URS_2026_01/122251101</t>
  </si>
  <si>
    <t>20,0*0,05</t>
  </si>
  <si>
    <t>16a</t>
  </si>
  <si>
    <t>Odstranění zeleně mimo zpevněné plochy</t>
  </si>
  <si>
    <t>-2047044757</t>
  </si>
  <si>
    <t>10,0*0,2</t>
  </si>
  <si>
    <t>17a</t>
  </si>
  <si>
    <t>606094502</t>
  </si>
  <si>
    <t>betonové</t>
  </si>
  <si>
    <t>85,0+107,0</t>
  </si>
  <si>
    <t>113201112</t>
  </si>
  <si>
    <t>Vytrhání obrub s vybouráním lože, s přemístěním hmot na skládku na vzdálenost do 3 m nebo s naložením na dopravní prostředek silničních ležatých</t>
  </si>
  <si>
    <t>2016343280</t>
  </si>
  <si>
    <t>https://podminky.urs.cz/item/CS_URS_2026_01/113201112</t>
  </si>
  <si>
    <t>kamenné</t>
  </si>
  <si>
    <t>78,0</t>
  </si>
  <si>
    <t>18a-21a</t>
  </si>
  <si>
    <t>Úprava zemní pláně</t>
  </si>
  <si>
    <t>181951112</t>
  </si>
  <si>
    <t>Úprava pláně vyrovnáním výškových rozdílů strojně v hornině třídy těžitelnosti I, skupiny 1 až 3 se zhutněním</t>
  </si>
  <si>
    <t>1415339529</t>
  </si>
  <si>
    <t>https://podminky.urs.cz/item/CS_URS_2026_01/181951112</t>
  </si>
  <si>
    <t>Úprava zemní pláně v místě nových dlážděných ploch</t>
  </si>
  <si>
    <t>581,0</t>
  </si>
  <si>
    <t>Úprava zemní pláně v místě nového asfaltového chodníku</t>
  </si>
  <si>
    <t>43,0</t>
  </si>
  <si>
    <t>Úprava zemní pláně v místě nového asfaltového krytu v plné konstrukci</t>
  </si>
  <si>
    <t>103,0</t>
  </si>
  <si>
    <t>Úprava zemní pláně v místě zastávkových panelů a žlabu</t>
  </si>
  <si>
    <t>146,0</t>
  </si>
  <si>
    <t>22a</t>
  </si>
  <si>
    <t>Sanace podloží v místě chodníku (dlážděný+asfaltový)</t>
  </si>
  <si>
    <t>122211101</t>
  </si>
  <si>
    <t>Odkopávky a prokopávky ručně zapažené i nezapažené v hornině třídy těžitelnosti I skupiny 3</t>
  </si>
  <si>
    <t>-1728788013</t>
  </si>
  <si>
    <t>https://podminky.urs.cz/item/CS_URS_2026_01/122211101</t>
  </si>
  <si>
    <t>132,0*0,3</t>
  </si>
  <si>
    <t>122251104</t>
  </si>
  <si>
    <t>Odkopávky a prokopávky nezapažené strojně v hornině třídy těžitelnosti I skupiny 3 přes 100 do 500 m3</t>
  </si>
  <si>
    <t>-1941870656</t>
  </si>
  <si>
    <t>https://podminky.urs.cz/item/CS_URS_2026_01/122251104</t>
  </si>
  <si>
    <t>468,0*0,3</t>
  </si>
  <si>
    <t>919726123</t>
  </si>
  <si>
    <t>Geotextilie netkaná pro ochranu, separaci nebo filtraci měrná hmotnost přes 300 do 500 g/m2</t>
  </si>
  <si>
    <t>817106285</t>
  </si>
  <si>
    <t>https://podminky.urs.cz/item/CS_URS_2026_01/919726123</t>
  </si>
  <si>
    <t>separační geotextilie 400g/m2</t>
  </si>
  <si>
    <t>660,0</t>
  </si>
  <si>
    <t>1792486594</t>
  </si>
  <si>
    <t>23a</t>
  </si>
  <si>
    <t>Sanace podloží v místě nového asfaltového krytu v plné konstrukci, žlabu a zastávkového panelu</t>
  </si>
  <si>
    <t>1937256551</t>
  </si>
  <si>
    <t>28,0*0,5</t>
  </si>
  <si>
    <t>1682920480</t>
  </si>
  <si>
    <t>211,0*0,5</t>
  </si>
  <si>
    <t>1993080988</t>
  </si>
  <si>
    <t>263,0</t>
  </si>
  <si>
    <t>564871111</t>
  </si>
  <si>
    <t>Podklad ze štěrkodrti ŠD s rozprostřením a zhutněním plochy přes 100 m2, po zhutnění tl. 250 mm</t>
  </si>
  <si>
    <t>-802101093</t>
  </si>
  <si>
    <t>https://podminky.urs.cz/item/CS_URS_2026_01/564871111</t>
  </si>
  <si>
    <t>tl. 500 mm</t>
  </si>
  <si>
    <t>239,0*2</t>
  </si>
  <si>
    <t>24a</t>
  </si>
  <si>
    <t>Nová chodníková dlažba</t>
  </si>
  <si>
    <t>286861033</t>
  </si>
  <si>
    <t>1841596800</t>
  </si>
  <si>
    <t>416,0*0,75</t>
  </si>
  <si>
    <t>312*1,01 "Přepočtené koeficientem množství</t>
  </si>
  <si>
    <t>-1028703692</t>
  </si>
  <si>
    <t>Poznámka k položce:_x000d_
červená</t>
  </si>
  <si>
    <t>416,0*0,25</t>
  </si>
  <si>
    <t>104*1,01 "Přepočtené koeficientem množství</t>
  </si>
  <si>
    <t>596211114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</si>
  <si>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Příplatek k cenám za dlažbu z prvků dvou barev</t>
  </si>
  <si>
    <t>-1019640434</t>
  </si>
  <si>
    <t>https://podminky.urs.cz/item/CS_URS_2026_01/596211114</t>
  </si>
  <si>
    <t>1179816197</t>
  </si>
  <si>
    <t>25a</t>
  </si>
  <si>
    <t>Nová chodníková dlažba kontrastní u nástupiště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</si>
  <si>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</si>
  <si>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</si>
  <si>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-495349476</t>
  </si>
  <si>
    <t>https://podminky.urs.cz/item/CS_URS_2026_01/596211110</t>
  </si>
  <si>
    <t>-704616205</t>
  </si>
  <si>
    <t>18*1,03 "Přepočtené koeficientem množství</t>
  </si>
  <si>
    <t>-53377003</t>
  </si>
  <si>
    <t>26a</t>
  </si>
  <si>
    <t>Nová chodníková dlažba oddělovací u nástupiště</t>
  </si>
  <si>
    <t>1338653263</t>
  </si>
  <si>
    <t>1595519433</t>
  </si>
  <si>
    <t>39*1,03 "Přepočtené koeficientem množství</t>
  </si>
  <si>
    <t>-639617806</t>
  </si>
  <si>
    <t>27a</t>
  </si>
  <si>
    <t>Nová chodníková dlažba kontrastní reliéfní</t>
  </si>
  <si>
    <t>1921809598</t>
  </si>
  <si>
    <t>62161992</t>
  </si>
  <si>
    <t>17*1,03 "Přepočtené koeficientem množství</t>
  </si>
  <si>
    <t>1334579239</t>
  </si>
  <si>
    <t>28a</t>
  </si>
  <si>
    <t>Nová chodníková dlažba s vodící drážkou</t>
  </si>
  <si>
    <t>-171422359</t>
  </si>
  <si>
    <t>59246084</t>
  </si>
  <si>
    <t>dlažba pro nevidomé betonová 200x200mm tl 60mm přírodní</t>
  </si>
  <si>
    <t>844555851</t>
  </si>
  <si>
    <t>Poznámka k položce:_x000d_
dlažba s vodící drážkou</t>
  </si>
  <si>
    <t>37*1,03 "Přepočtené koeficientem množství</t>
  </si>
  <si>
    <t>-1807558871</t>
  </si>
  <si>
    <t>29a</t>
  </si>
  <si>
    <t>-191349116</t>
  </si>
  <si>
    <t>4,0/0,42</t>
  </si>
  <si>
    <t>30a</t>
  </si>
  <si>
    <t>226846648</t>
  </si>
  <si>
    <t>1445743497</t>
  </si>
  <si>
    <t>564910411</t>
  </si>
  <si>
    <t>Podklad nebo podsyp z asfaltového recyklátu s rozprostřením a zhutněním plochy jednotlivě do 100 m2, po zhutnění tl. 50 mm</t>
  </si>
  <si>
    <t>628880934</t>
  </si>
  <si>
    <t>https://podminky.urs.cz/item/CS_URS_2026_01/564910411</t>
  </si>
  <si>
    <t>726776034</t>
  </si>
  <si>
    <t>-533143577</t>
  </si>
  <si>
    <t>31a</t>
  </si>
  <si>
    <t>Nová asfaltová vozovka - plná konstrukce</t>
  </si>
  <si>
    <t>577134221</t>
  </si>
  <si>
    <t>Asfaltový beton vrstva obrusná ACO 11 z nemodifikovaného asfaltu s rozprostřením a se zhutněním ACO 11 v pruhu šířky přes 3 m, po zhutnění tl. 40 mm</t>
  </si>
  <si>
    <t>773609576</t>
  </si>
  <si>
    <t>https://podminky.urs.cz/item/CS_URS_2026_01/577134221</t>
  </si>
  <si>
    <t>362253108</t>
  </si>
  <si>
    <t>565166012</t>
  </si>
  <si>
    <t>Asfaltový beton vrstva podkladní ACP 22 z nemodifikovaného asfaltu s rozprostřením a zhutněním ACP 22 + v pruhu šířky přes 1,5 do 3 m, po zhutnění tl. 90 mm</t>
  </si>
  <si>
    <t>701705571</t>
  </si>
  <si>
    <t>https://podminky.urs.cz/item/CS_URS_2026_01/565166012</t>
  </si>
  <si>
    <t>800684439</t>
  </si>
  <si>
    <t>564861011</t>
  </si>
  <si>
    <t>Podklad ze štěrkodrti ŠD s rozprostřením a zhutněním plochy jednotlivě do 100 m2, po zhutnění tl. 200 mm</t>
  </si>
  <si>
    <t>213475089</t>
  </si>
  <si>
    <t>https://podminky.urs.cz/item/CS_URS_2026_01/564861011</t>
  </si>
  <si>
    <t>-734958737</t>
  </si>
  <si>
    <t>32a</t>
  </si>
  <si>
    <t>Nová štěrbinová trouba s přerušovanou štěrbinou</t>
  </si>
  <si>
    <t>132251101</t>
  </si>
  <si>
    <t>Hloubení nezapažených rýh šířky do 800 mm strojně s urovnáním dna do předepsaného profilu a spádu v hornině třídy těžitelnosti I skupiny 3 do 20 m3</t>
  </si>
  <si>
    <t>1449254848</t>
  </si>
  <si>
    <t>https://podminky.urs.cz/item/CS_URS_2026_01/132251101</t>
  </si>
  <si>
    <t>935114232</t>
  </si>
  <si>
    <t>Osazení štěrbinového odvodňovacího betonového žlabu rozměru 400/450x500 mm bez obrubníku se spádem dna 0,5 %</t>
  </si>
  <si>
    <t>982250750</t>
  </si>
  <si>
    <t>https://podminky.urs.cz/item/CS_URS_2026_01/935114232</t>
  </si>
  <si>
    <t>5*4,0*2</t>
  </si>
  <si>
    <t>59221131</t>
  </si>
  <si>
    <t>trouba s přerušovanou štěrbinou betonová D400 spád dna 0,5% 400/450x500mm</t>
  </si>
  <si>
    <t>993566271</t>
  </si>
  <si>
    <t>935114233</t>
  </si>
  <si>
    <t>Osazení štěrbinového odvodňovacího betonového žlabu rozměru 400/450x500 mm bez obrubníku záslepky</t>
  </si>
  <si>
    <t>-1794178487</t>
  </si>
  <si>
    <t>https://podminky.urs.cz/item/CS_URS_2026_01/935114233</t>
  </si>
  <si>
    <t>59221667</t>
  </si>
  <si>
    <t>záslepka pro štěrbinovou troubu D400/E600/F900 400/450x500x120mm</t>
  </si>
  <si>
    <t>719508464</t>
  </si>
  <si>
    <t>935114234</t>
  </si>
  <si>
    <t>Osazení štěrbinového odvodňovacího betonového žlabu rozměru 400/450x500 mm bez obrubníku čisticího kusu</t>
  </si>
  <si>
    <t>-702355513</t>
  </si>
  <si>
    <t>https://podminky.urs.cz/item/CS_URS_2026_01/935114234</t>
  </si>
  <si>
    <t>59221040</t>
  </si>
  <si>
    <t>kus čisticí pro štěrbinovou troubu D400 400/450x500x1000mm</t>
  </si>
  <si>
    <t>-2043382237</t>
  </si>
  <si>
    <t>935114235</t>
  </si>
  <si>
    <t>Osazení štěrbinového odvodňovacího betonového žlabu rozměru 400/450x500 mm bez obrubníku vpusťového kompletu</t>
  </si>
  <si>
    <t>1970494840</t>
  </si>
  <si>
    <t>https://podminky.urs.cz/item/CS_URS_2026_01/935114235</t>
  </si>
  <si>
    <t>59223300</t>
  </si>
  <si>
    <t>vpusťový komplet pro štěrbinovou trubku D400 400/450x500x1000mm</t>
  </si>
  <si>
    <t>-1581016300</t>
  </si>
  <si>
    <t>Poznámka k položce:_x000d_
pero-drážka, litinová mříž, kalový koš malý, D400</t>
  </si>
  <si>
    <t>895941322</t>
  </si>
  <si>
    <t>Osazení vpusti uliční z betonových dílců DN 450 skruž středová 295 mm</t>
  </si>
  <si>
    <t>1512937738</t>
  </si>
  <si>
    <t>https://podminky.urs.cz/item/CS_URS_2026_01/895941322</t>
  </si>
  <si>
    <t>59224484</t>
  </si>
  <si>
    <t>vpusť uliční DN 450 konus 11x325</t>
  </si>
  <si>
    <t>-1234215497</t>
  </si>
  <si>
    <t>59223862</t>
  </si>
  <si>
    <t>skruž betonová středová pro uliční vpusť 450x295x50mm</t>
  </si>
  <si>
    <t>1815229676</t>
  </si>
  <si>
    <t>895941301</t>
  </si>
  <si>
    <t>Osazení vpusti uliční z betonových dílců DN 450 dno s výtokem</t>
  </si>
  <si>
    <t>-968655457</t>
  </si>
  <si>
    <t>https://podminky.urs.cz/item/CS_URS_2026_01/895941301</t>
  </si>
  <si>
    <t>59223850</t>
  </si>
  <si>
    <t>dno pro uliční vpusť s výtokovým otvorem betonové 450x330x50mm</t>
  </si>
  <si>
    <t>1721011244</t>
  </si>
  <si>
    <t>871313123</t>
  </si>
  <si>
    <t>Montáž kanalizačního potrubí z tvrdého PVC-U hladkého plnostěnného tuhost SN 12 DN 160</t>
  </si>
  <si>
    <t>-1763132903</t>
  </si>
  <si>
    <t>https://podminky.urs.cz/item/CS_URS_2026_01/871313123</t>
  </si>
  <si>
    <t>28612001</t>
  </si>
  <si>
    <t>trubka kanalizační PVC plnostěnná třívrstvá DN 160x1000mm SN12</t>
  </si>
  <si>
    <t>366320091</t>
  </si>
  <si>
    <t>4*1,03 "Přepočtené koeficientem množství</t>
  </si>
  <si>
    <t>871353123</t>
  </si>
  <si>
    <t>Montáž kanalizačního potrubí z tvrdého PVC-U hladkého plnostěnného tuhost SN 12 DN 200</t>
  </si>
  <si>
    <t>44637331</t>
  </si>
  <si>
    <t>https://podminky.urs.cz/item/CS_URS_2026_01/871353123</t>
  </si>
  <si>
    <t>28612007</t>
  </si>
  <si>
    <t>trubka kanalizační PVC plnostěnná třívrstvá DN 200x1000mm SN12</t>
  </si>
  <si>
    <t>627265875</t>
  </si>
  <si>
    <t>2*1,03 "Přepočtené koeficientem množství</t>
  </si>
  <si>
    <t>877310310</t>
  </si>
  <si>
    <t>Montáž tvarovek na kanalizačním plastovém potrubí z PP nebo PVC-U hladkého plnostěnného kolen, víček nebo hrdlových uzávěrů DN 150</t>
  </si>
  <si>
    <t>-612359923</t>
  </si>
  <si>
    <t>https://podminky.urs.cz/item/CS_URS_2026_01/877310310</t>
  </si>
  <si>
    <t>28612202</t>
  </si>
  <si>
    <t>koleno kanalizační plastové PVC KG DN 160/45° SN12/16</t>
  </si>
  <si>
    <t>1474925742</t>
  </si>
  <si>
    <t>877350330</t>
  </si>
  <si>
    <t>Montáž tvarovek na kanalizačním plastovém potrubí z PP nebo PVC-U hladkého plnostěnného spojek nebo redukcí DN 200</t>
  </si>
  <si>
    <t>-1709351124</t>
  </si>
  <si>
    <t>https://podminky.urs.cz/item/CS_URS_2026_01/877350330</t>
  </si>
  <si>
    <t>100</t>
  </si>
  <si>
    <t>28651239</t>
  </si>
  <si>
    <t>redukce kanalizační PVC-U plnostěnná 200/160</t>
  </si>
  <si>
    <t>720428377</t>
  </si>
  <si>
    <t>101</t>
  </si>
  <si>
    <t>919122122</t>
  </si>
  <si>
    <t>Utěsnění dilatačních spár zálivkou za tepla v cementobetonovém nebo živičném krytu včetně adhezního nátěru s těsnicím profilem pod zálivkou, pro komůrky šířky 15 mm, hloubky 30 mm</t>
  </si>
  <si>
    <t>-234200698</t>
  </si>
  <si>
    <t>https://podminky.urs.cz/item/CS_URS_2026_01/919122122</t>
  </si>
  <si>
    <t>Poznámka k položce:_x000d_
těsnící provazec - mikroporézní pryž d= min. 22 mm</t>
  </si>
  <si>
    <t>102</t>
  </si>
  <si>
    <t>953334611R</t>
  </si>
  <si>
    <t>Ochranný plech do dilatačních spár š do 100 mm</t>
  </si>
  <si>
    <t>-1445052555</t>
  </si>
  <si>
    <t>103</t>
  </si>
  <si>
    <t>931992111</t>
  </si>
  <si>
    <t>Výplň dilatačních spár z polystyrenu pěnového, tloušťky 20 mm</t>
  </si>
  <si>
    <t>1285942193</t>
  </si>
  <si>
    <t>https://podminky.urs.cz/item/CS_URS_2026_01/931992111</t>
  </si>
  <si>
    <t>86,0*0,42</t>
  </si>
  <si>
    <t>33a</t>
  </si>
  <si>
    <t>Nová plocha zastávky - zastávkové panely</t>
  </si>
  <si>
    <t>104</t>
  </si>
  <si>
    <t>584921111</t>
  </si>
  <si>
    <t>Osazení dílců z předpjatého betonu s podkladem z kameniva těženého do tl. 50 mm dílce hmotnosti do 6 t/kus, na plochu jednotlivě přes 50 do 200 m2</t>
  </si>
  <si>
    <t>1919701747</t>
  </si>
  <si>
    <t>https://podminky.urs.cz/item/CS_URS_2026_01/584921111</t>
  </si>
  <si>
    <t>2,95*2,0*21+0,75*3,38*2</t>
  </si>
  <si>
    <t>105</t>
  </si>
  <si>
    <t>59381021</t>
  </si>
  <si>
    <t>panel zastávkový základní s nástupní hranou 200mm</t>
  </si>
  <si>
    <t>1003211510</t>
  </si>
  <si>
    <t>106</t>
  </si>
  <si>
    <t>59381016</t>
  </si>
  <si>
    <t>panel zastávkový nájezdový s nástupní hranou 200mm</t>
  </si>
  <si>
    <t>1088723126</t>
  </si>
  <si>
    <t>107</t>
  </si>
  <si>
    <t>59381019</t>
  </si>
  <si>
    <t>panel zastávkový výjezdový s nástupní hranou 200mm</t>
  </si>
  <si>
    <t>-669602736</t>
  </si>
  <si>
    <t>108</t>
  </si>
  <si>
    <t>59381014</t>
  </si>
  <si>
    <t>panel zastávkový 0,75x3,38x0,1m</t>
  </si>
  <si>
    <t>-2033356798</t>
  </si>
  <si>
    <t>přechodová deska č.1</t>
  </si>
  <si>
    <t>přechodová deska č.5</t>
  </si>
  <si>
    <t>109</t>
  </si>
  <si>
    <t>584921111R</t>
  </si>
  <si>
    <t>Úprava přechodových desek na rozměr</t>
  </si>
  <si>
    <t>1612928641</t>
  </si>
  <si>
    <t>110</t>
  </si>
  <si>
    <t>939941111R</t>
  </si>
  <si>
    <t>Ochranný plech v místě přechodových desek</t>
  </si>
  <si>
    <t>-1370251616</t>
  </si>
  <si>
    <t>Poznámka k položce:_x000d_
220 mm</t>
  </si>
  <si>
    <t>111</t>
  </si>
  <si>
    <t>-432089246</t>
  </si>
  <si>
    <t>125,0*2</t>
  </si>
  <si>
    <t>34a</t>
  </si>
  <si>
    <t>Obnova asfaltového krytu vozovky</t>
  </si>
  <si>
    <t>112</t>
  </si>
  <si>
    <t>-299855305</t>
  </si>
  <si>
    <t>113</t>
  </si>
  <si>
    <t>1617364466</t>
  </si>
  <si>
    <t>114</t>
  </si>
  <si>
    <t>565166022</t>
  </si>
  <si>
    <t>Asfaltový beton vrstva podkladní ACP 22 z nemodifikovaného asfaltu s rozprostřením a zhutněním ACP 22 + v pruhu šířky přes 3 m, po zhutnění tl. 90 mm</t>
  </si>
  <si>
    <t>-858392985</t>
  </si>
  <si>
    <t>https://podminky.urs.cz/item/CS_URS_2026_01/565166022</t>
  </si>
  <si>
    <t>115</t>
  </si>
  <si>
    <t>-970815854</t>
  </si>
  <si>
    <t>35a</t>
  </si>
  <si>
    <t>Obnova asfaltového krytu chodníku</t>
  </si>
  <si>
    <t>116</t>
  </si>
  <si>
    <t>2115432160</t>
  </si>
  <si>
    <t>117</t>
  </si>
  <si>
    <t>372108108</t>
  </si>
  <si>
    <t>36a</t>
  </si>
  <si>
    <t>Ohumusování a zatravnění</t>
  </si>
  <si>
    <t>118</t>
  </si>
  <si>
    <t>181351003</t>
  </si>
  <si>
    <t>Rozprostření a urovnání ornice v rovině nebo ve svahu sklonu do 1:5 strojně při souvislé ploše do 100 m2, tl. vrstvy do 200 mm</t>
  </si>
  <si>
    <t>1857695062</t>
  </si>
  <si>
    <t>https://podminky.urs.cz/item/CS_URS_2026_01/181351003</t>
  </si>
  <si>
    <t>119</t>
  </si>
  <si>
    <t>10364101</t>
  </si>
  <si>
    <t>zemina pro terénní úpravy - ornice</t>
  </si>
  <si>
    <t>-1381077600</t>
  </si>
  <si>
    <t>nedostatek ornice</t>
  </si>
  <si>
    <t>94,0*0,2-20,0*0,2</t>
  </si>
  <si>
    <t>14,8*1,5 "Přepočtené koeficientem množství</t>
  </si>
  <si>
    <t>120</t>
  </si>
  <si>
    <t>181411131</t>
  </si>
  <si>
    <t>Založení trávníku na půdě předem připravené plochy do 1000 m2 výsevem včetně utažení parkového v rovině nebo na svahu do 1:5</t>
  </si>
  <si>
    <t>1735912855</t>
  </si>
  <si>
    <t>https://podminky.urs.cz/item/CS_URS_2026_01/181411131</t>
  </si>
  <si>
    <t>121</t>
  </si>
  <si>
    <t>-207243979</t>
  </si>
  <si>
    <t>94*0,04 "Přepočtené koeficientem množství</t>
  </si>
  <si>
    <t>37a</t>
  </si>
  <si>
    <t>122</t>
  </si>
  <si>
    <t>-148609132</t>
  </si>
  <si>
    <t>38a</t>
  </si>
  <si>
    <t>Ošetření spáry asfaltového krytu v místě obrub</t>
  </si>
  <si>
    <t>123</t>
  </si>
  <si>
    <t>-1407144041</t>
  </si>
  <si>
    <t>39a</t>
  </si>
  <si>
    <t>Nové obruby</t>
  </si>
  <si>
    <t>124</t>
  </si>
  <si>
    <t>-1945164653</t>
  </si>
  <si>
    <t>12,0+56,0+1,0+1,0</t>
  </si>
  <si>
    <t>125</t>
  </si>
  <si>
    <t>-381688622</t>
  </si>
  <si>
    <t>12*1,02 "Přepočtené koeficientem množství</t>
  </si>
  <si>
    <t>126</t>
  </si>
  <si>
    <t>-2127305433</t>
  </si>
  <si>
    <t>56*1,02 "Přepočtené koeficientem množství</t>
  </si>
  <si>
    <t>127</t>
  </si>
  <si>
    <t>59217030</t>
  </si>
  <si>
    <t>obrubník silniční betonový přechodový 1000x150x150-250mm</t>
  </si>
  <si>
    <t>411394150</t>
  </si>
  <si>
    <t>2*1,02 "Přepočtené koeficientem množství</t>
  </si>
  <si>
    <t>128</t>
  </si>
  <si>
    <t>1385222937</t>
  </si>
  <si>
    <t>3,0+89,0</t>
  </si>
  <si>
    <t>129</t>
  </si>
  <si>
    <t>59217017R</t>
  </si>
  <si>
    <t>obrubník betonový drenážní 1000x100x250mm</t>
  </si>
  <si>
    <t>1498896765</t>
  </si>
  <si>
    <t>3*1,02 "Přepočtené koeficientem množství</t>
  </si>
  <si>
    <t>130</t>
  </si>
  <si>
    <t>59217016</t>
  </si>
  <si>
    <t>obrubník betonový chodníkový 1000x80x250mm</t>
  </si>
  <si>
    <t>1186186186</t>
  </si>
  <si>
    <t>89*1,02 "Přepočtené koeficientem množství</t>
  </si>
  <si>
    <t>131</t>
  </si>
  <si>
    <t>916241113</t>
  </si>
  <si>
    <t>Osazení obrubníku kamenného se zřízením lože, s vyplněním a zatřením spár cementovou maltou ležatého s boční opěrou z betonu prostého, do lože z betonu prostého</t>
  </si>
  <si>
    <t>1832122965</t>
  </si>
  <si>
    <t>https://podminky.urs.cz/item/CS_URS_2026_01/916241113</t>
  </si>
  <si>
    <t>114,00" Obtuba OP2</t>
  </si>
  <si>
    <t>2,00" Přechodové obruby, viz D.1.5 Kladecí schema, Detail č.1 a 2</t>
  </si>
  <si>
    <t>132</t>
  </si>
  <si>
    <t>58380003</t>
  </si>
  <si>
    <t>obrubník kamenný žulový přímý 1000x300x200mm</t>
  </si>
  <si>
    <t>-183314362</t>
  </si>
  <si>
    <t>114*1,02 "Přepočtené koeficientem množství</t>
  </si>
  <si>
    <t>133</t>
  </si>
  <si>
    <t>916431112</t>
  </si>
  <si>
    <t>Osazení betonového bezbariérového obrubníku s ložem betonovým tl. 150 mm úložná šířka do 400 mm s boční opěrou</t>
  </si>
  <si>
    <t>-326920519</t>
  </si>
  <si>
    <t>https://podminky.urs.cz/item/CS_URS_2026_01/916431112</t>
  </si>
  <si>
    <t>134</t>
  </si>
  <si>
    <t>59217095</t>
  </si>
  <si>
    <t>obrubník betonový bezbariérový přímý 330mm</t>
  </si>
  <si>
    <t>-1810979497</t>
  </si>
  <si>
    <t>1*1,02 "Přepočtené koeficientem množství</t>
  </si>
  <si>
    <t>135</t>
  </si>
  <si>
    <t>59217092</t>
  </si>
  <si>
    <t>obrubník betonový bezbariérový náběhový 310-330mm</t>
  </si>
  <si>
    <t>-771938099</t>
  </si>
  <si>
    <t>136</t>
  </si>
  <si>
    <t>58380453R</t>
  </si>
  <si>
    <t>přechodová obruba mezi kamenou obrubou a bezbariérovým obrubníkem, viz D.1.5 Kladecí schema, Detail č.1 a 2</t>
  </si>
  <si>
    <t>2045000826</t>
  </si>
  <si>
    <t>137</t>
  </si>
  <si>
    <t>-232442712</t>
  </si>
  <si>
    <t>dodatečný beton do lože pod obrubníky</t>
  </si>
  <si>
    <t>40a-43a</t>
  </si>
  <si>
    <t>Demontáže a montáže tabulí a SDZ</t>
  </si>
  <si>
    <t>138</t>
  </si>
  <si>
    <t>-948658655</t>
  </si>
  <si>
    <t>demontáž stávající informační cedule</t>
  </si>
  <si>
    <t>demontáž stávající SDZ</t>
  </si>
  <si>
    <t>139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</si>
  <si>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</si>
  <si>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</si>
  <si>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-1342917025</t>
  </si>
  <si>
    <t>https://podminky.urs.cz/item/CS_URS_2026_01/966006211</t>
  </si>
  <si>
    <t>140</t>
  </si>
  <si>
    <t>-170074952</t>
  </si>
  <si>
    <t>zpětná montáž stávající informační cedule</t>
  </si>
  <si>
    <t>141</t>
  </si>
  <si>
    <t>-392209045</t>
  </si>
  <si>
    <t>Poznámka k položce:_x000d_
na stožár VO</t>
  </si>
  <si>
    <t>zpětná montáž stávající SDZ</t>
  </si>
  <si>
    <t>44a</t>
  </si>
  <si>
    <t>Odstranění stávajícího vodorovného značení</t>
  </si>
  <si>
    <t>142</t>
  </si>
  <si>
    <t>966007223</t>
  </si>
  <si>
    <t>Odstranění vodorovného dopravního značení vodním paprskem pod tlakem 2 500 barů (např. Peel Jet) z betonového nebo živičného povrchu značeného plastem plošného</t>
  </si>
  <si>
    <t>1884848846</t>
  </si>
  <si>
    <t>https://podminky.urs.cz/item/CS_URS_2026_01/966007223</t>
  </si>
  <si>
    <t>143</t>
  </si>
  <si>
    <t>966007221</t>
  </si>
  <si>
    <t>Odstranění vodorovného dopravního značení vodním paprskem pod tlakem 2 500 barů (např. Peel Jet) z betonového nebo živičného povrchu značeného plastem čáry šířky do 125 mm</t>
  </si>
  <si>
    <t>1404557445</t>
  </si>
  <si>
    <t>https://podminky.urs.cz/item/CS_URS_2026_01/966007221</t>
  </si>
  <si>
    <t>95,0+68,0</t>
  </si>
  <si>
    <t>144</t>
  </si>
  <si>
    <t>966007222</t>
  </si>
  <si>
    <t>Odstranění vodorovného dopravního značení vodním paprskem pod tlakem 2 500 barů (např. Peel Jet) z betonového nebo živičného povrchu značeného plastem čáry šířky do 250 mm</t>
  </si>
  <si>
    <t>2102632278</t>
  </si>
  <si>
    <t>https://podminky.urs.cz/item/CS_URS_2026_01/966007222</t>
  </si>
  <si>
    <t>45a-46a</t>
  </si>
  <si>
    <t>Vodorovné dopravní značení</t>
  </si>
  <si>
    <t>145</t>
  </si>
  <si>
    <t>-664653000</t>
  </si>
  <si>
    <t>zastávka MHD 11a</t>
  </si>
  <si>
    <t>17,0</t>
  </si>
  <si>
    <t>přechod V7a</t>
  </si>
  <si>
    <t>146</t>
  </si>
  <si>
    <t>1229777738</t>
  </si>
  <si>
    <t>V12e</t>
  </si>
  <si>
    <t>94,0</t>
  </si>
  <si>
    <t>V1a</t>
  </si>
  <si>
    <t>55,0</t>
  </si>
  <si>
    <t>147</t>
  </si>
  <si>
    <t>915211122</t>
  </si>
  <si>
    <t>Vodorovné dopravní značení stříkaným plastem dělící čára šířky 125 mm přerušovaná bílá retroreflexní</t>
  </si>
  <si>
    <t>1359273024</t>
  </si>
  <si>
    <t>https://podminky.urs.cz/item/CS_URS_2026_01/915211122</t>
  </si>
  <si>
    <t>V2b</t>
  </si>
  <si>
    <t>148</t>
  </si>
  <si>
    <t>20796615</t>
  </si>
  <si>
    <t>158,0</t>
  </si>
  <si>
    <t>149</t>
  </si>
  <si>
    <t>-477497450</t>
  </si>
  <si>
    <t>V12a</t>
  </si>
  <si>
    <t>42,0</t>
  </si>
  <si>
    <t>150</t>
  </si>
  <si>
    <t>-293420158</t>
  </si>
  <si>
    <t>151</t>
  </si>
  <si>
    <t>-1846669291</t>
  </si>
  <si>
    <t>47a</t>
  </si>
  <si>
    <t>Nový přístřešek zastávky MHD</t>
  </si>
  <si>
    <t>152</t>
  </si>
  <si>
    <t>914211112R</t>
  </si>
  <si>
    <t>Nový přístřešek zastávky MHD včetně dopravy a montáže</t>
  </si>
  <si>
    <t>-938449356</t>
  </si>
  <si>
    <t>Poznámka k položce:_x000d_
viz PD_x000d_
zastávkový přístřešek_x000d_
9662x18565x2552mm DxŠxV, střecha z kaleného skla, bez bočních stěn, zadní stěna z kaleného skla, _x000d_
zinkovaná ocelová konstrukce opatřená práškovým vypalovacím lakem, mmcité standardníRAL, _x000d_
s lavicí z tropického dřeva jatoba (FSC 100 %), kotvení pod dlažbu</t>
  </si>
  <si>
    <t>48a</t>
  </si>
  <si>
    <t>Odvoz zemin z výkopů a skládkovné</t>
  </si>
  <si>
    <t>153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</si>
  <si>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</si>
  <si>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</si>
  <si>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-1894116025</t>
  </si>
  <si>
    <t>https://podminky.urs.cz/item/CS_URS_2026_01/162651112</t>
  </si>
  <si>
    <t>154</t>
  </si>
  <si>
    <t>915687636</t>
  </si>
  <si>
    <t>320,5*1,7 "Přepočtené koeficientem množství</t>
  </si>
  <si>
    <t>49a</t>
  </si>
  <si>
    <t>Odvoz sutí a skládkovné</t>
  </si>
  <si>
    <t>155</t>
  </si>
  <si>
    <t>-1122177943</t>
  </si>
  <si>
    <t>156</t>
  </si>
  <si>
    <t>-1934808940</t>
  </si>
  <si>
    <t>721,49*4 "Přepočtené koeficientem množství</t>
  </si>
  <si>
    <t>157</t>
  </si>
  <si>
    <t>190057748</t>
  </si>
  <si>
    <t>158</t>
  </si>
  <si>
    <t>-336411258</t>
  </si>
  <si>
    <t>159</t>
  </si>
  <si>
    <t>-2123522453</t>
  </si>
  <si>
    <t>160</t>
  </si>
  <si>
    <t>174081273</t>
  </si>
  <si>
    <t>2 - SO 02 Osvětlení přechodu pro chodce</t>
  </si>
  <si>
    <t>624027890</t>
  </si>
  <si>
    <t>31674117</t>
  </si>
  <si>
    <t>stožár osvětlovací přechodový Pz 168/133/114 v 6m</t>
  </si>
  <si>
    <t>363374857</t>
  </si>
  <si>
    <t>-1861213323</t>
  </si>
  <si>
    <t>1138929281</t>
  </si>
  <si>
    <t>výložník UD1-1500/D</t>
  </si>
  <si>
    <t>-1883599735</t>
  </si>
  <si>
    <t>výložník UD1-2200+250/130°/D</t>
  </si>
  <si>
    <t>-227700979</t>
  </si>
  <si>
    <t>1991755287</t>
  </si>
  <si>
    <t>-354878880</t>
  </si>
  <si>
    <t>-99118545</t>
  </si>
  <si>
    <t>5XE7G43A08MB</t>
  </si>
  <si>
    <t>Svítdlo SITECO Streetlight SL 21 mid PC-R (5XE7G43A08MB)</t>
  </si>
  <si>
    <t>-70832034</t>
  </si>
  <si>
    <t>5XC10008XM</t>
  </si>
  <si>
    <t>263260398</t>
  </si>
  <si>
    <t>-14509977</t>
  </si>
  <si>
    <t>1265436250</t>
  </si>
  <si>
    <t>-492736690</t>
  </si>
  <si>
    <t>KSCZ4X 6-25</t>
  </si>
  <si>
    <t>Koncovka KSCZ4X 6-25</t>
  </si>
  <si>
    <t>1791637230</t>
  </si>
  <si>
    <t>M020</t>
  </si>
  <si>
    <t>-856850821</t>
  </si>
  <si>
    <t>828132273</t>
  </si>
  <si>
    <t>-1725943411</t>
  </si>
  <si>
    <t>-989788510</t>
  </si>
  <si>
    <t>-601889231</t>
  </si>
  <si>
    <t>774457105</t>
  </si>
  <si>
    <t>741122122</t>
  </si>
  <si>
    <t>Montáž kabelů měděných bez ukončení uložených v trubkách zatažených plných kulatých nebo bezhalogenových (např. CYKY, CYKFY) počtu a průřezu žil 3x1,5 až 6 mm2</t>
  </si>
  <si>
    <t>911126949</t>
  </si>
  <si>
    <t>https://podminky.urs.cz/item/CS_URS_2026_01/741122122</t>
  </si>
  <si>
    <t>34111036</t>
  </si>
  <si>
    <t>kabel instalační jádro Cu plné izolace PVC plášť PVC 450/750V (CYKY) 3x2,5mm2</t>
  </si>
  <si>
    <t>-1995389143</t>
  </si>
  <si>
    <t>1922238976</t>
  </si>
  <si>
    <t>-899468224</t>
  </si>
  <si>
    <t>-1451252181</t>
  </si>
  <si>
    <t>-929821730</t>
  </si>
  <si>
    <t>133652145</t>
  </si>
  <si>
    <t>1255383847</t>
  </si>
  <si>
    <t>-1664602867</t>
  </si>
  <si>
    <t>1111055523</t>
  </si>
  <si>
    <t>735950130</t>
  </si>
  <si>
    <t>608640689</t>
  </si>
  <si>
    <t>151804032</t>
  </si>
  <si>
    <t>1366684627</t>
  </si>
  <si>
    <t>-1793058968</t>
  </si>
  <si>
    <t>-667242154</t>
  </si>
  <si>
    <t>-2086275356</t>
  </si>
  <si>
    <t>-1999773694</t>
  </si>
  <si>
    <t>-784992409</t>
  </si>
  <si>
    <t>-1109321733</t>
  </si>
  <si>
    <t>749870379</t>
  </si>
  <si>
    <t>1340966415</t>
  </si>
  <si>
    <t>1757447258</t>
  </si>
  <si>
    <t>114059929</t>
  </si>
  <si>
    <t>-1554522093</t>
  </si>
  <si>
    <t>-1346498463</t>
  </si>
  <si>
    <t>1165767777</t>
  </si>
  <si>
    <t>2015863248</t>
  </si>
  <si>
    <t>-1494392196</t>
  </si>
  <si>
    <t>-1103502357</t>
  </si>
  <si>
    <t>-1483938604</t>
  </si>
  <si>
    <t>949789018</t>
  </si>
  <si>
    <t>-447796059</t>
  </si>
  <si>
    <t>759271485</t>
  </si>
  <si>
    <t>658786074</t>
  </si>
  <si>
    <t>763536188</t>
  </si>
  <si>
    <t>-1186149747</t>
  </si>
  <si>
    <t>-977114881</t>
  </si>
  <si>
    <t>524623478</t>
  </si>
  <si>
    <t>-553861346</t>
  </si>
  <si>
    <t>-574828641</t>
  </si>
  <si>
    <t>-816279698</t>
  </si>
  <si>
    <t>-1995883749</t>
  </si>
  <si>
    <t>-1280311073</t>
  </si>
  <si>
    <t>-135472781</t>
  </si>
  <si>
    <t>-2007481006</t>
  </si>
  <si>
    <t>562026155</t>
  </si>
  <si>
    <t>513379756</t>
  </si>
  <si>
    <t>117782615</t>
  </si>
  <si>
    <t>1744192223</t>
  </si>
  <si>
    <t>1776454869</t>
  </si>
  <si>
    <t>219831584</t>
  </si>
  <si>
    <t>-1173152077</t>
  </si>
  <si>
    <t>3 - 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</si>
  <si>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</si>
  <si>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</si>
  <si>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</si>
  <si>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</si>
  <si>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</si>
  <si>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</si>
  <si>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</si>
  <si>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</si>
  <si>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</si>
  <si>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010001000</t>
  </si>
  <si>
    <t>Vytyčení stavby a podzemních zařízení + geodetické práce po stavbě</t>
  </si>
  <si>
    <t>1024</t>
  </si>
  <si>
    <t>1697989827</t>
  </si>
  <si>
    <t>012434000</t>
  </si>
  <si>
    <t>Geodetická aktualizační dokumentace (GAD DTM)</t>
  </si>
  <si>
    <t>471857550</t>
  </si>
  <si>
    <t xml:space="preserve">Poznámka k položce:_x000d_
1)    Součástí je vyhotovení podkladů pro vedení digitální technické mapy podle § 5 vyhlášky č. 393/2020 Sb., o digitální technické mapě kraje, kterými jsou geodetická část dokumentace skutečného provedení stavby._x000d_
_x000d_
2)    a předání podkladu pro vedení digitální technické mapy, do Informačního systému digitální technické mapy Ústeckého kraje (IS DTM), jehož správcem a provozovatelem je Krajský úřad Ústeckého kraje, prostřednictvím Informačního systému Digitální mapy veřejné._x000d_
_x000d_
3)    Předání údajů do IS DTM podle odstavce 2) bude před dokončením díla doloženo protokolem o zapracování dat do digitální technické mapy kraje, který vystaví IS DMVS, popřípadě písemným potvrzením od Krajského úřadu Ústeckého kraje.</t>
  </si>
  <si>
    <t>013254000</t>
  </si>
  <si>
    <t>Dokumentace skutečného provedení stavby</t>
  </si>
  <si>
    <t>-726201898</t>
  </si>
  <si>
    <t>013274000</t>
  </si>
  <si>
    <t>Pasportizace objektu před započetím prací</t>
  </si>
  <si>
    <t>-808384196</t>
  </si>
  <si>
    <t>VRN3</t>
  </si>
  <si>
    <t>Zařízení staveniště</t>
  </si>
  <si>
    <t>030001000</t>
  </si>
  <si>
    <t>178310203</t>
  </si>
  <si>
    <t>034303000</t>
  </si>
  <si>
    <t>Dopravně inženýrská opatření</t>
  </si>
  <si>
    <t>-641878116</t>
  </si>
  <si>
    <t>034002000</t>
  </si>
  <si>
    <t>Zabezpečení staveniště</t>
  </si>
  <si>
    <t>2018675504</t>
  </si>
  <si>
    <t>VRN4</t>
  </si>
  <si>
    <t>Inženýrská činnost</t>
  </si>
  <si>
    <t>041424000</t>
  </si>
  <si>
    <t>Koordinátor BOZP</t>
  </si>
  <si>
    <t>-2023068484</t>
  </si>
  <si>
    <t>043134000</t>
  </si>
  <si>
    <t>Zkoušky zatěžovací</t>
  </si>
  <si>
    <t>-1189209555</t>
  </si>
  <si>
    <t>045002000</t>
  </si>
  <si>
    <t>Kompletační a koordinační činnost</t>
  </si>
  <si>
    <t>1558032</t>
  </si>
  <si>
    <t>VRN7</t>
  </si>
  <si>
    <t>Provozní vlivy</t>
  </si>
  <si>
    <t>071103000</t>
  </si>
  <si>
    <t>Provoz investora</t>
  </si>
  <si>
    <t>-198896397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</si>
</sst>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38" fillId="2" borderId="22" xfId="0" applyNumberFormat="1" applyFont="1" applyFill="1" applyBorder="1" applyAlignment="1" applyProtection="1">
      <alignment vertical="center"/>
      <protection locked="0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6_01/113106123" TargetMode="External" /><Relationship Id="rId2" Type="http://schemas.openxmlformats.org/officeDocument/2006/relationships/hyperlink" Target="https://podminky.urs.cz/item/CS_URS_2026_01/113107161" TargetMode="External" /><Relationship Id="rId3" Type="http://schemas.openxmlformats.org/officeDocument/2006/relationships/hyperlink" Target="https://podminky.urs.cz/item/CS_URS_2026_01/113107183" TargetMode="External" /><Relationship Id="rId4" Type="http://schemas.openxmlformats.org/officeDocument/2006/relationships/hyperlink" Target="https://podminky.urs.cz/item/CS_URS_2026_01/113107232" TargetMode="External" /><Relationship Id="rId5" Type="http://schemas.openxmlformats.org/officeDocument/2006/relationships/hyperlink" Target="https://podminky.urs.cz/item/CS_URS_2026_01/113107321" TargetMode="External" /><Relationship Id="rId6" Type="http://schemas.openxmlformats.org/officeDocument/2006/relationships/hyperlink" Target="https://podminky.urs.cz/item/CS_URS_2026_01/113107322" TargetMode="External" /><Relationship Id="rId7" Type="http://schemas.openxmlformats.org/officeDocument/2006/relationships/hyperlink" Target="https://podminky.urs.cz/item/CS_URS_2026_01/113107332" TargetMode="External" /><Relationship Id="rId8" Type="http://schemas.openxmlformats.org/officeDocument/2006/relationships/hyperlink" Target="https://podminky.urs.cz/item/CS_URS_2026_01/113107342" TargetMode="External" /><Relationship Id="rId9" Type="http://schemas.openxmlformats.org/officeDocument/2006/relationships/hyperlink" Target="https://podminky.urs.cz/item/CS_URS_2026_01/113107343" TargetMode="External" /><Relationship Id="rId10" Type="http://schemas.openxmlformats.org/officeDocument/2006/relationships/hyperlink" Target="https://podminky.urs.cz/item/CS_URS_2026_01/113154522" TargetMode="External" /><Relationship Id="rId11" Type="http://schemas.openxmlformats.org/officeDocument/2006/relationships/hyperlink" Target="https://podminky.urs.cz/item/CS_URS_2026_01/113154527" TargetMode="External" /><Relationship Id="rId12" Type="http://schemas.openxmlformats.org/officeDocument/2006/relationships/hyperlink" Target="https://podminky.urs.cz/item/CS_URS_2026_01/113154542" TargetMode="External" /><Relationship Id="rId13" Type="http://schemas.openxmlformats.org/officeDocument/2006/relationships/hyperlink" Target="https://podminky.urs.cz/item/CS_URS_2026_01/113202111" TargetMode="External" /><Relationship Id="rId14" Type="http://schemas.openxmlformats.org/officeDocument/2006/relationships/hyperlink" Target="https://podminky.urs.cz/item/CS_URS_2026_01/121151103" TargetMode="External" /><Relationship Id="rId15" Type="http://schemas.openxmlformats.org/officeDocument/2006/relationships/hyperlink" Target="https://podminky.urs.cz/item/CS_URS_2026_01/121151123" TargetMode="External" /><Relationship Id="rId16" Type="http://schemas.openxmlformats.org/officeDocument/2006/relationships/hyperlink" Target="https://podminky.urs.cz/item/CS_URS_2026_01/122311101" TargetMode="External" /><Relationship Id="rId17" Type="http://schemas.openxmlformats.org/officeDocument/2006/relationships/hyperlink" Target="https://podminky.urs.cz/item/CS_URS_2026_01/122351101" TargetMode="External" /><Relationship Id="rId18" Type="http://schemas.openxmlformats.org/officeDocument/2006/relationships/hyperlink" Target="https://podminky.urs.cz/item/CS_URS_2026_01/122351103" TargetMode="External" /><Relationship Id="rId19" Type="http://schemas.openxmlformats.org/officeDocument/2006/relationships/hyperlink" Target="https://podminky.urs.cz/item/CS_URS_2026_01/122351105" TargetMode="External" /><Relationship Id="rId20" Type="http://schemas.openxmlformats.org/officeDocument/2006/relationships/hyperlink" Target="https://podminky.urs.cz/item/CS_URS_2026_01/129001101" TargetMode="External" /><Relationship Id="rId21" Type="http://schemas.openxmlformats.org/officeDocument/2006/relationships/hyperlink" Target="https://podminky.urs.cz/item/CS_URS_2026_01/162751133" TargetMode="External" /><Relationship Id="rId22" Type="http://schemas.openxmlformats.org/officeDocument/2006/relationships/hyperlink" Target="https://podminky.urs.cz/item/CS_URS_2026_01/171151103" TargetMode="External" /><Relationship Id="rId23" Type="http://schemas.openxmlformats.org/officeDocument/2006/relationships/hyperlink" Target="https://podminky.urs.cz/item/CS_URS_2026_01/171201231" TargetMode="External" /><Relationship Id="rId24" Type="http://schemas.openxmlformats.org/officeDocument/2006/relationships/hyperlink" Target="https://podminky.urs.cz/item/CS_URS_2026_01/181351113" TargetMode="External" /><Relationship Id="rId25" Type="http://schemas.openxmlformats.org/officeDocument/2006/relationships/hyperlink" Target="https://podminky.urs.cz/item/CS_URS_2026_01/181451131" TargetMode="External" /><Relationship Id="rId26" Type="http://schemas.openxmlformats.org/officeDocument/2006/relationships/hyperlink" Target="https://podminky.urs.cz/item/CS_URS_2026_01/181951114" TargetMode="External" /><Relationship Id="rId27" Type="http://schemas.openxmlformats.org/officeDocument/2006/relationships/hyperlink" Target="https://podminky.urs.cz/item/CS_URS_2026_01/184854115" TargetMode="External" /><Relationship Id="rId28" Type="http://schemas.openxmlformats.org/officeDocument/2006/relationships/hyperlink" Target="https://podminky.urs.cz/item/CS_URS_2026_01/339921132" TargetMode="External" /><Relationship Id="rId29" Type="http://schemas.openxmlformats.org/officeDocument/2006/relationships/hyperlink" Target="https://podminky.urs.cz/item/CS_URS_2026_01/339921133" TargetMode="External" /><Relationship Id="rId30" Type="http://schemas.openxmlformats.org/officeDocument/2006/relationships/hyperlink" Target="https://podminky.urs.cz/item/CS_URS_2026_01/564851011" TargetMode="External" /><Relationship Id="rId31" Type="http://schemas.openxmlformats.org/officeDocument/2006/relationships/hyperlink" Target="https://podminky.urs.cz/item/CS_URS_2026_01/564851111" TargetMode="External" /><Relationship Id="rId32" Type="http://schemas.openxmlformats.org/officeDocument/2006/relationships/hyperlink" Target="https://podminky.urs.cz/item/CS_URS_2026_01/564871011" TargetMode="External" /><Relationship Id="rId33" Type="http://schemas.openxmlformats.org/officeDocument/2006/relationships/hyperlink" Target="https://podminky.urs.cz/item/CS_URS_2026_01/564871116" TargetMode="External" /><Relationship Id="rId34" Type="http://schemas.openxmlformats.org/officeDocument/2006/relationships/hyperlink" Target="https://podminky.urs.cz/item/CS_URS_2026_01/451315136" TargetMode="External" /><Relationship Id="rId35" Type="http://schemas.openxmlformats.org/officeDocument/2006/relationships/hyperlink" Target="https://podminky.urs.cz/item/CS_URS_2026_01/565155021" TargetMode="External" /><Relationship Id="rId36" Type="http://schemas.openxmlformats.org/officeDocument/2006/relationships/hyperlink" Target="https://podminky.urs.cz/item/CS_URS_2026_01/573191111" TargetMode="External" /><Relationship Id="rId37" Type="http://schemas.openxmlformats.org/officeDocument/2006/relationships/hyperlink" Target="https://podminky.urs.cz/item/CS_URS_2026_01/573231111" TargetMode="External" /><Relationship Id="rId38" Type="http://schemas.openxmlformats.org/officeDocument/2006/relationships/hyperlink" Target="https://podminky.urs.cz/item/CS_URS_2026_01/577133112" TargetMode="External" /><Relationship Id="rId39" Type="http://schemas.openxmlformats.org/officeDocument/2006/relationships/hyperlink" Target="https://podminky.urs.cz/item/CS_URS_2026_01/577134121" TargetMode="External" /><Relationship Id="rId40" Type="http://schemas.openxmlformats.org/officeDocument/2006/relationships/hyperlink" Target="https://podminky.urs.cz/item/CS_URS_2026_01/577165122" TargetMode="External" /><Relationship Id="rId41" Type="http://schemas.openxmlformats.org/officeDocument/2006/relationships/hyperlink" Target="https://podminky.urs.cz/item/CS_URS_2026_01/596211113" TargetMode="External" /><Relationship Id="rId42" Type="http://schemas.openxmlformats.org/officeDocument/2006/relationships/hyperlink" Target="https://podminky.urs.cz/item/CS_URS_2026_01/915241111" TargetMode="External" /><Relationship Id="rId43" Type="http://schemas.openxmlformats.org/officeDocument/2006/relationships/hyperlink" Target="https://podminky.urs.cz/item/CS_URS_2026_01/899132111" TargetMode="External" /><Relationship Id="rId44" Type="http://schemas.openxmlformats.org/officeDocument/2006/relationships/hyperlink" Target="https://podminky.urs.cz/item/CS_URS_2026_01/899132121" TargetMode="External" /><Relationship Id="rId45" Type="http://schemas.openxmlformats.org/officeDocument/2006/relationships/hyperlink" Target="https://podminky.urs.cz/item/CS_URS_2026_01/911111111" TargetMode="External" /><Relationship Id="rId46" Type="http://schemas.openxmlformats.org/officeDocument/2006/relationships/hyperlink" Target="https://podminky.urs.cz/item/CS_URS_2026_01/912112111" TargetMode="External" /><Relationship Id="rId47" Type="http://schemas.openxmlformats.org/officeDocument/2006/relationships/hyperlink" Target="https://podminky.urs.cz/item/CS_URS_2026_01/914111111" TargetMode="External" /><Relationship Id="rId48" Type="http://schemas.openxmlformats.org/officeDocument/2006/relationships/hyperlink" Target="https://podminky.urs.cz/item/CS_URS_2026_01/914511111" TargetMode="External" /><Relationship Id="rId49" Type="http://schemas.openxmlformats.org/officeDocument/2006/relationships/hyperlink" Target="https://podminky.urs.cz/item/CS_URS_2026_01/915211112" TargetMode="External" /><Relationship Id="rId50" Type="http://schemas.openxmlformats.org/officeDocument/2006/relationships/hyperlink" Target="https://podminky.urs.cz/item/CS_URS_2026_01/915211116" TargetMode="External" /><Relationship Id="rId51" Type="http://schemas.openxmlformats.org/officeDocument/2006/relationships/hyperlink" Target="https://podminky.urs.cz/item/CS_URS_2026_01/915221112" TargetMode="External" /><Relationship Id="rId52" Type="http://schemas.openxmlformats.org/officeDocument/2006/relationships/hyperlink" Target="https://podminky.urs.cz/item/CS_URS_2026_01/915221122" TargetMode="External" /><Relationship Id="rId53" Type="http://schemas.openxmlformats.org/officeDocument/2006/relationships/hyperlink" Target="https://podminky.urs.cz/item/CS_URS_2026_01/915223111" TargetMode="External" /><Relationship Id="rId54" Type="http://schemas.openxmlformats.org/officeDocument/2006/relationships/hyperlink" Target="https://podminky.urs.cz/item/CS_URS_2026_01/915231112" TargetMode="External" /><Relationship Id="rId55" Type="http://schemas.openxmlformats.org/officeDocument/2006/relationships/hyperlink" Target="https://podminky.urs.cz/item/CS_URS_2026_01/915311111" TargetMode="External" /><Relationship Id="rId56" Type="http://schemas.openxmlformats.org/officeDocument/2006/relationships/hyperlink" Target="https://podminky.urs.cz/item/CS_URS_2026_01/915611111" TargetMode="External" /><Relationship Id="rId57" Type="http://schemas.openxmlformats.org/officeDocument/2006/relationships/hyperlink" Target="https://podminky.urs.cz/item/CS_URS_2026_01/915621111" TargetMode="External" /><Relationship Id="rId58" Type="http://schemas.openxmlformats.org/officeDocument/2006/relationships/hyperlink" Target="https://podminky.urs.cz/item/CS_URS_2026_01/916131213" TargetMode="External" /><Relationship Id="rId59" Type="http://schemas.openxmlformats.org/officeDocument/2006/relationships/hyperlink" Target="https://podminky.urs.cz/item/CS_URS_2026_01/916231213" TargetMode="External" /><Relationship Id="rId60" Type="http://schemas.openxmlformats.org/officeDocument/2006/relationships/hyperlink" Target="https://podminky.urs.cz/item/CS_URS_2026_01/916991121" TargetMode="External" /><Relationship Id="rId61" Type="http://schemas.openxmlformats.org/officeDocument/2006/relationships/hyperlink" Target="https://podminky.urs.cz/item/CS_URS_2026_01/919732211" TargetMode="External" /><Relationship Id="rId62" Type="http://schemas.openxmlformats.org/officeDocument/2006/relationships/hyperlink" Target="https://podminky.urs.cz/item/CS_URS_2026_01/919732221" TargetMode="External" /><Relationship Id="rId63" Type="http://schemas.openxmlformats.org/officeDocument/2006/relationships/hyperlink" Target="https://podminky.urs.cz/item/CS_URS_2026_01/966005111" TargetMode="External" /><Relationship Id="rId64" Type="http://schemas.openxmlformats.org/officeDocument/2006/relationships/hyperlink" Target="https://podminky.urs.cz/item/CS_URS_2026_01/966006132" TargetMode="External" /><Relationship Id="rId65" Type="http://schemas.openxmlformats.org/officeDocument/2006/relationships/hyperlink" Target="https://podminky.urs.cz/item/CS_URS_2026_01/966007121" TargetMode="External" /><Relationship Id="rId66" Type="http://schemas.openxmlformats.org/officeDocument/2006/relationships/hyperlink" Target="https://podminky.urs.cz/item/CS_URS_2026_01/966007122" TargetMode="External" /><Relationship Id="rId67" Type="http://schemas.openxmlformats.org/officeDocument/2006/relationships/hyperlink" Target="https://podminky.urs.cz/item/CS_URS_2026_01/997221561" TargetMode="External" /><Relationship Id="rId68" Type="http://schemas.openxmlformats.org/officeDocument/2006/relationships/hyperlink" Target="https://podminky.urs.cz/item/CS_URS_2026_01/997221569" TargetMode="External" /><Relationship Id="rId69" Type="http://schemas.openxmlformats.org/officeDocument/2006/relationships/hyperlink" Target="https://podminky.urs.cz/item/CS_URS_2026_01/997221861" TargetMode="External" /><Relationship Id="rId70" Type="http://schemas.openxmlformats.org/officeDocument/2006/relationships/hyperlink" Target="https://podminky.urs.cz/item/CS_URS_2026_01/997221873" TargetMode="External" /><Relationship Id="rId71" Type="http://schemas.openxmlformats.org/officeDocument/2006/relationships/hyperlink" Target="https://podminky.urs.cz/item/CS_URS_2026_01/997221875" TargetMode="External" /><Relationship Id="rId72" Type="http://schemas.openxmlformats.org/officeDocument/2006/relationships/hyperlink" Target="https://podminky.urs.cz/item/CS_URS_2026_01/998223011" TargetMode="External" /><Relationship Id="rId7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6_01/210204011" TargetMode="External" /><Relationship Id="rId2" Type="http://schemas.openxmlformats.org/officeDocument/2006/relationships/hyperlink" Target="https://podminky.urs.cz/item/CS_URS_2026_01/210204103" TargetMode="External" /><Relationship Id="rId3" Type="http://schemas.openxmlformats.org/officeDocument/2006/relationships/hyperlink" Target="https://podminky.urs.cz/item/CS_URS_2026_01/210203901" TargetMode="External" /><Relationship Id="rId4" Type="http://schemas.openxmlformats.org/officeDocument/2006/relationships/hyperlink" Target="https://podminky.urs.cz/item/CS_URS_2026_01/210204201" TargetMode="External" /><Relationship Id="rId5" Type="http://schemas.openxmlformats.org/officeDocument/2006/relationships/hyperlink" Target="https://podminky.urs.cz/item/CS_URS_2026_01/741122134" TargetMode="External" /><Relationship Id="rId6" Type="http://schemas.openxmlformats.org/officeDocument/2006/relationships/hyperlink" Target="https://podminky.urs.cz/item/CS_URS_2026_01/210220020" TargetMode="External" /><Relationship Id="rId7" Type="http://schemas.openxmlformats.org/officeDocument/2006/relationships/hyperlink" Target="https://podminky.urs.cz/item/CS_URS_2026_01/210220302" TargetMode="External" /><Relationship Id="rId8" Type="http://schemas.openxmlformats.org/officeDocument/2006/relationships/hyperlink" Target="https://podminky.urs.cz/item/CS_URS_2026_01/210100252" TargetMode="External" /><Relationship Id="rId9" Type="http://schemas.openxmlformats.org/officeDocument/2006/relationships/hyperlink" Target="https://podminky.urs.cz/item/CS_URS_2026_01/741410041" TargetMode="External" /><Relationship Id="rId10" Type="http://schemas.openxmlformats.org/officeDocument/2006/relationships/hyperlink" Target="https://podminky.urs.cz/item/CS_URS_2026_01/210220301" TargetMode="External" /><Relationship Id="rId11" Type="http://schemas.openxmlformats.org/officeDocument/2006/relationships/hyperlink" Target="https://podminky.urs.cz/item/CS_URS_2026_01/741122142" TargetMode="External" /><Relationship Id="rId12" Type="http://schemas.openxmlformats.org/officeDocument/2006/relationships/hyperlink" Target="https://podminky.urs.cz/item/CS_URS_2026_01/210100096" TargetMode="External" /><Relationship Id="rId13" Type="http://schemas.openxmlformats.org/officeDocument/2006/relationships/hyperlink" Target="https://podminky.urs.cz/item/CS_URS_2026_01/210100101" TargetMode="External" /><Relationship Id="rId14" Type="http://schemas.openxmlformats.org/officeDocument/2006/relationships/hyperlink" Target="https://podminky.urs.cz/item/CS_URS_2026_01/945421110" TargetMode="External" /><Relationship Id="rId15" Type="http://schemas.openxmlformats.org/officeDocument/2006/relationships/hyperlink" Target="https://podminky.urs.cz/item/CS_URS_2026_01/011464000" TargetMode="External" /><Relationship Id="rId16" Type="http://schemas.openxmlformats.org/officeDocument/2006/relationships/hyperlink" Target="https://podminky.urs.cz/item/CS_URS_2026_01/741810001" TargetMode="External" /><Relationship Id="rId17" Type="http://schemas.openxmlformats.org/officeDocument/2006/relationships/hyperlink" Target="https://podminky.urs.cz/item/CS_URS_2026_01/468041123" TargetMode="External" /><Relationship Id="rId18" Type="http://schemas.openxmlformats.org/officeDocument/2006/relationships/hyperlink" Target="https://podminky.urs.cz/item/CS_URS_2026_01/468011143" TargetMode="External" /><Relationship Id="rId19" Type="http://schemas.openxmlformats.org/officeDocument/2006/relationships/hyperlink" Target="https://podminky.urs.cz/item/CS_URS_2026_01/468041112" TargetMode="External" /><Relationship Id="rId20" Type="http://schemas.openxmlformats.org/officeDocument/2006/relationships/hyperlink" Target="https://podminky.urs.cz/item/CS_URS_2026_01/468011131" TargetMode="External" /><Relationship Id="rId21" Type="http://schemas.openxmlformats.org/officeDocument/2006/relationships/hyperlink" Target="https://podminky.urs.cz/item/CS_URS_2026_01/460871132" TargetMode="External" /><Relationship Id="rId22" Type="http://schemas.openxmlformats.org/officeDocument/2006/relationships/hyperlink" Target="https://podminky.urs.cz/item/CS_URS_2026_01/460871172" TargetMode="External" /><Relationship Id="rId23" Type="http://schemas.openxmlformats.org/officeDocument/2006/relationships/hyperlink" Target="https://podminky.urs.cz/item/CS_URS_2026_01/576153311" TargetMode="External" /><Relationship Id="rId24" Type="http://schemas.openxmlformats.org/officeDocument/2006/relationships/hyperlink" Target="https://podminky.urs.cz/item/CS_URS_2026_01/460131113" TargetMode="External" /><Relationship Id="rId25" Type="http://schemas.openxmlformats.org/officeDocument/2006/relationships/hyperlink" Target="https://podminky.urs.cz/item/CS_URS_2026_01/460641112" TargetMode="External" /><Relationship Id="rId26" Type="http://schemas.openxmlformats.org/officeDocument/2006/relationships/hyperlink" Target="https://podminky.urs.cz/item/CS_URS_2026_01/871361101" TargetMode="External" /><Relationship Id="rId27" Type="http://schemas.openxmlformats.org/officeDocument/2006/relationships/hyperlink" Target="https://podminky.urs.cz/item/CS_URS_2026_01/460791212" TargetMode="External" /><Relationship Id="rId28" Type="http://schemas.openxmlformats.org/officeDocument/2006/relationships/hyperlink" Target="https://podminky.urs.cz/item/CS_URS_2026_01/460010023" TargetMode="External" /><Relationship Id="rId29" Type="http://schemas.openxmlformats.org/officeDocument/2006/relationships/hyperlink" Target="https://podminky.urs.cz/item/CS_URS_2026_01/460161152" TargetMode="External" /><Relationship Id="rId30" Type="http://schemas.openxmlformats.org/officeDocument/2006/relationships/hyperlink" Target="https://podminky.urs.cz/item/CS_URS_2026_01/460661111" TargetMode="External" /><Relationship Id="rId31" Type="http://schemas.openxmlformats.org/officeDocument/2006/relationships/hyperlink" Target="https://podminky.urs.cz/item/CS_URS_2026_01/460791213" TargetMode="External" /><Relationship Id="rId32" Type="http://schemas.openxmlformats.org/officeDocument/2006/relationships/hyperlink" Target="https://podminky.urs.cz/item/CS_URS_2026_01/460671124" TargetMode="External" /><Relationship Id="rId33" Type="http://schemas.openxmlformats.org/officeDocument/2006/relationships/hyperlink" Target="https://podminky.urs.cz/item/CS_URS_2026_01/460431162" TargetMode="External" /><Relationship Id="rId34" Type="http://schemas.openxmlformats.org/officeDocument/2006/relationships/hyperlink" Target="https://podminky.urs.cz/item/CS_URS_2026_01/460581121" TargetMode="External" /><Relationship Id="rId35" Type="http://schemas.openxmlformats.org/officeDocument/2006/relationships/hyperlink" Target="https://podminky.urs.cz/item/CS_URS_2026_01/460161312" TargetMode="External" /><Relationship Id="rId36" Type="http://schemas.openxmlformats.org/officeDocument/2006/relationships/hyperlink" Target="https://podminky.urs.cz/item/CS_URS_2026_01/460281111" TargetMode="External" /><Relationship Id="rId37" Type="http://schemas.openxmlformats.org/officeDocument/2006/relationships/hyperlink" Target="https://podminky.urs.cz/item/CS_URS_2026_01/460791214" TargetMode="External" /><Relationship Id="rId38" Type="http://schemas.openxmlformats.org/officeDocument/2006/relationships/hyperlink" Target="https://podminky.urs.cz/item/CS_URS_2026_01/460742131" TargetMode="External" /><Relationship Id="rId39" Type="http://schemas.openxmlformats.org/officeDocument/2006/relationships/hyperlink" Target="https://podminky.urs.cz/item/CS_URS_2026_01/460281121" TargetMode="External" /><Relationship Id="rId40" Type="http://schemas.openxmlformats.org/officeDocument/2006/relationships/hyperlink" Target="https://podminky.urs.cz/item/CS_URS_2026_01/460431332" TargetMode="External" /><Relationship Id="rId41" Type="http://schemas.openxmlformats.org/officeDocument/2006/relationships/hyperlink" Target="https://podminky.urs.cz/item/CS_URS_2026_01/469972112" TargetMode="External" /><Relationship Id="rId42" Type="http://schemas.openxmlformats.org/officeDocument/2006/relationships/hyperlink" Target="https://podminky.urs.cz/item/CS_URS_2026_01/469972122" TargetMode="External" /><Relationship Id="rId43" Type="http://schemas.openxmlformats.org/officeDocument/2006/relationships/hyperlink" Target="https://podminky.urs.cz/item/CS_URS_2026_01/469973120" TargetMode="External" /><Relationship Id="rId44" Type="http://schemas.openxmlformats.org/officeDocument/2006/relationships/hyperlink" Target="https://podminky.urs.cz/item/CS_URS_2026_01/469973125" TargetMode="External" /><Relationship Id="rId45" Type="http://schemas.openxmlformats.org/officeDocument/2006/relationships/hyperlink" Target="https://podminky.urs.cz/item/CS_URS_2026_01/460361121" TargetMode="External" /><Relationship Id="rId46" Type="http://schemas.openxmlformats.org/officeDocument/2006/relationships/hyperlink" Target="https://podminky.urs.cz/item/CS_URS_2026_01/460341113" TargetMode="External" /><Relationship Id="rId47" Type="http://schemas.openxmlformats.org/officeDocument/2006/relationships/hyperlink" Target="https://podminky.urs.cz/item/CS_URS_2026_01/460341121" TargetMode="External" /><Relationship Id="rId4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6_01/113154522" TargetMode="External" /><Relationship Id="rId2" Type="http://schemas.openxmlformats.org/officeDocument/2006/relationships/hyperlink" Target="https://podminky.urs.cz/item/CS_URS_2026_01/113107182" TargetMode="External" /><Relationship Id="rId3" Type="http://schemas.openxmlformats.org/officeDocument/2006/relationships/hyperlink" Target="https://podminky.urs.cz/item/CS_URS_2026_01/113107164" TargetMode="External" /><Relationship Id="rId4" Type="http://schemas.openxmlformats.org/officeDocument/2006/relationships/hyperlink" Target="https://podminky.urs.cz/item/CS_URS_2026_01/113154522" TargetMode="External" /><Relationship Id="rId5" Type="http://schemas.openxmlformats.org/officeDocument/2006/relationships/hyperlink" Target="https://podminky.urs.cz/item/CS_URS_2026_01/113107342" TargetMode="External" /><Relationship Id="rId6" Type="http://schemas.openxmlformats.org/officeDocument/2006/relationships/hyperlink" Target="https://podminky.urs.cz/item/CS_URS_2026_01/113107324" TargetMode="External" /><Relationship Id="rId7" Type="http://schemas.openxmlformats.org/officeDocument/2006/relationships/hyperlink" Target="https://podminky.urs.cz/item/CS_URS_2026_01/113154522" TargetMode="External" /><Relationship Id="rId8" Type="http://schemas.openxmlformats.org/officeDocument/2006/relationships/hyperlink" Target="https://podminky.urs.cz/item/CS_URS_2026_01/113107182" TargetMode="External" /><Relationship Id="rId9" Type="http://schemas.openxmlformats.org/officeDocument/2006/relationships/hyperlink" Target="https://podminky.urs.cz/item/CS_URS_2026_01/113107165" TargetMode="External" /><Relationship Id="rId10" Type="http://schemas.openxmlformats.org/officeDocument/2006/relationships/hyperlink" Target="https://podminky.urs.cz/item/CS_URS_2026_01/871365811" TargetMode="External" /><Relationship Id="rId11" Type="http://schemas.openxmlformats.org/officeDocument/2006/relationships/hyperlink" Target="https://podminky.urs.cz/item/CS_URS_2026_01/113154522" TargetMode="External" /><Relationship Id="rId12" Type="http://schemas.openxmlformats.org/officeDocument/2006/relationships/hyperlink" Target="https://podminky.urs.cz/item/CS_URS_2026_01/113107342" TargetMode="External" /><Relationship Id="rId13" Type="http://schemas.openxmlformats.org/officeDocument/2006/relationships/hyperlink" Target="https://podminky.urs.cz/item/CS_URS_2026_01/113107321" TargetMode="External" /><Relationship Id="rId14" Type="http://schemas.openxmlformats.org/officeDocument/2006/relationships/hyperlink" Target="https://podminky.urs.cz/item/CS_URS_2026_01/113154522" TargetMode="External" /><Relationship Id="rId15" Type="http://schemas.openxmlformats.org/officeDocument/2006/relationships/hyperlink" Target="https://podminky.urs.cz/item/CS_URS_2026_01/113107342" TargetMode="External" /><Relationship Id="rId16" Type="http://schemas.openxmlformats.org/officeDocument/2006/relationships/hyperlink" Target="https://podminky.urs.cz/item/CS_URS_2026_01/113107321" TargetMode="External" /><Relationship Id="rId17" Type="http://schemas.openxmlformats.org/officeDocument/2006/relationships/hyperlink" Target="https://podminky.urs.cz/item/CS_URS_2026_01/113154522" TargetMode="External" /><Relationship Id="rId18" Type="http://schemas.openxmlformats.org/officeDocument/2006/relationships/hyperlink" Target="https://podminky.urs.cz/item/CS_URS_2026_01/113107182" TargetMode="External" /><Relationship Id="rId19" Type="http://schemas.openxmlformats.org/officeDocument/2006/relationships/hyperlink" Target="https://podminky.urs.cz/item/CS_URS_2026_01/113107162" TargetMode="External" /><Relationship Id="rId20" Type="http://schemas.openxmlformats.org/officeDocument/2006/relationships/hyperlink" Target="https://podminky.urs.cz/item/CS_URS_2026_01/113154512" TargetMode="External" /><Relationship Id="rId21" Type="http://schemas.openxmlformats.org/officeDocument/2006/relationships/hyperlink" Target="https://podminky.urs.cz/item/CS_URS_2026_01/113154517" TargetMode="External" /><Relationship Id="rId22" Type="http://schemas.openxmlformats.org/officeDocument/2006/relationships/hyperlink" Target="https://podminky.urs.cz/item/CS_URS_2026_01/113107341" TargetMode="External" /><Relationship Id="rId23" Type="http://schemas.openxmlformats.org/officeDocument/2006/relationships/hyperlink" Target="https://podminky.urs.cz/item/CS_URS_2026_01/113107332" TargetMode="External" /><Relationship Id="rId24" Type="http://schemas.openxmlformats.org/officeDocument/2006/relationships/hyperlink" Target="https://podminky.urs.cz/item/CS_URS_2026_01/113107181" TargetMode="External" /><Relationship Id="rId25" Type="http://schemas.openxmlformats.org/officeDocument/2006/relationships/hyperlink" Target="https://podminky.urs.cz/item/CS_URS_2026_01/113107172" TargetMode="External" /><Relationship Id="rId26" Type="http://schemas.openxmlformats.org/officeDocument/2006/relationships/hyperlink" Target="https://podminky.urs.cz/item/CS_URS_2026_01/113107341" TargetMode="External" /><Relationship Id="rId27" Type="http://schemas.openxmlformats.org/officeDocument/2006/relationships/hyperlink" Target="https://podminky.urs.cz/item/CS_URS_2026_01/113107330" TargetMode="External" /><Relationship Id="rId28" Type="http://schemas.openxmlformats.org/officeDocument/2006/relationships/hyperlink" Target="https://podminky.urs.cz/item/CS_URS_2026_01/113107341" TargetMode="External" /><Relationship Id="rId29" Type="http://schemas.openxmlformats.org/officeDocument/2006/relationships/hyperlink" Target="https://podminky.urs.cz/item/CS_URS_2026_01/113107332" TargetMode="External" /><Relationship Id="rId30" Type="http://schemas.openxmlformats.org/officeDocument/2006/relationships/hyperlink" Target="https://podminky.urs.cz/item/CS_URS_2026_01/113154522" TargetMode="External" /><Relationship Id="rId31" Type="http://schemas.openxmlformats.org/officeDocument/2006/relationships/hyperlink" Target="https://podminky.urs.cz/item/CS_URS_2026_01/113106144" TargetMode="External" /><Relationship Id="rId32" Type="http://schemas.openxmlformats.org/officeDocument/2006/relationships/hyperlink" Target="https://podminky.urs.cz/item/CS_URS_2026_01/113107222" TargetMode="External" /><Relationship Id="rId33" Type="http://schemas.openxmlformats.org/officeDocument/2006/relationships/hyperlink" Target="https://podminky.urs.cz/item/CS_URS_2026_01/113106134" TargetMode="External" /><Relationship Id="rId34" Type="http://schemas.openxmlformats.org/officeDocument/2006/relationships/hyperlink" Target="https://podminky.urs.cz/item/CS_URS_2026_01/113107321" TargetMode="External" /><Relationship Id="rId35" Type="http://schemas.openxmlformats.org/officeDocument/2006/relationships/hyperlink" Target="https://podminky.urs.cz/item/CS_URS_2026_01/121151103" TargetMode="External" /><Relationship Id="rId36" Type="http://schemas.openxmlformats.org/officeDocument/2006/relationships/hyperlink" Target="https://podminky.urs.cz/item/CS_URS_2026_01/122251101" TargetMode="External" /><Relationship Id="rId37" Type="http://schemas.openxmlformats.org/officeDocument/2006/relationships/hyperlink" Target="https://podminky.urs.cz/item/CS_URS_2026_01/122251101" TargetMode="External" /><Relationship Id="rId38" Type="http://schemas.openxmlformats.org/officeDocument/2006/relationships/hyperlink" Target="https://podminky.urs.cz/item/CS_URS_2026_01/113202111" TargetMode="External" /><Relationship Id="rId39" Type="http://schemas.openxmlformats.org/officeDocument/2006/relationships/hyperlink" Target="https://podminky.urs.cz/item/CS_URS_2026_01/113201112" TargetMode="External" /><Relationship Id="rId40" Type="http://schemas.openxmlformats.org/officeDocument/2006/relationships/hyperlink" Target="https://podminky.urs.cz/item/CS_URS_2026_01/181951112" TargetMode="External" /><Relationship Id="rId41" Type="http://schemas.openxmlformats.org/officeDocument/2006/relationships/hyperlink" Target="https://podminky.urs.cz/item/CS_URS_2026_01/122211101" TargetMode="External" /><Relationship Id="rId42" Type="http://schemas.openxmlformats.org/officeDocument/2006/relationships/hyperlink" Target="https://podminky.urs.cz/item/CS_URS_2026_01/122251104" TargetMode="External" /><Relationship Id="rId43" Type="http://schemas.openxmlformats.org/officeDocument/2006/relationships/hyperlink" Target="https://podminky.urs.cz/item/CS_URS_2026_01/919726123" TargetMode="External" /><Relationship Id="rId44" Type="http://schemas.openxmlformats.org/officeDocument/2006/relationships/hyperlink" Target="https://podminky.urs.cz/item/CS_URS_2026_01/564871116" TargetMode="External" /><Relationship Id="rId45" Type="http://schemas.openxmlformats.org/officeDocument/2006/relationships/hyperlink" Target="https://podminky.urs.cz/item/CS_URS_2026_01/122211101" TargetMode="External" /><Relationship Id="rId46" Type="http://schemas.openxmlformats.org/officeDocument/2006/relationships/hyperlink" Target="https://podminky.urs.cz/item/CS_URS_2026_01/122251104" TargetMode="External" /><Relationship Id="rId47" Type="http://schemas.openxmlformats.org/officeDocument/2006/relationships/hyperlink" Target="https://podminky.urs.cz/item/CS_URS_2026_01/919726123" TargetMode="External" /><Relationship Id="rId48" Type="http://schemas.openxmlformats.org/officeDocument/2006/relationships/hyperlink" Target="https://podminky.urs.cz/item/CS_URS_2026_01/564871111" TargetMode="External" /><Relationship Id="rId49" Type="http://schemas.openxmlformats.org/officeDocument/2006/relationships/hyperlink" Target="https://podminky.urs.cz/item/CS_URS_2026_01/596211113" TargetMode="External" /><Relationship Id="rId50" Type="http://schemas.openxmlformats.org/officeDocument/2006/relationships/hyperlink" Target="https://podminky.urs.cz/item/CS_URS_2026_01/596211114" TargetMode="External" /><Relationship Id="rId51" Type="http://schemas.openxmlformats.org/officeDocument/2006/relationships/hyperlink" Target="https://podminky.urs.cz/item/CS_URS_2026_01/564851111" TargetMode="External" /><Relationship Id="rId52" Type="http://schemas.openxmlformats.org/officeDocument/2006/relationships/hyperlink" Target="https://podminky.urs.cz/item/CS_URS_2026_01/596211110" TargetMode="External" /><Relationship Id="rId53" Type="http://schemas.openxmlformats.org/officeDocument/2006/relationships/hyperlink" Target="https://podminky.urs.cz/item/CS_URS_2026_01/564851011" TargetMode="External" /><Relationship Id="rId54" Type="http://schemas.openxmlformats.org/officeDocument/2006/relationships/hyperlink" Target="https://podminky.urs.cz/item/CS_URS_2026_01/596211110" TargetMode="External" /><Relationship Id="rId55" Type="http://schemas.openxmlformats.org/officeDocument/2006/relationships/hyperlink" Target="https://podminky.urs.cz/item/CS_URS_2026_01/564851011" TargetMode="External" /><Relationship Id="rId56" Type="http://schemas.openxmlformats.org/officeDocument/2006/relationships/hyperlink" Target="https://podminky.urs.cz/item/CS_URS_2026_01/596211110" TargetMode="External" /><Relationship Id="rId57" Type="http://schemas.openxmlformats.org/officeDocument/2006/relationships/hyperlink" Target="https://podminky.urs.cz/item/CS_URS_2026_01/564851011" TargetMode="External" /><Relationship Id="rId58" Type="http://schemas.openxmlformats.org/officeDocument/2006/relationships/hyperlink" Target="https://podminky.urs.cz/item/CS_URS_2026_01/596211110" TargetMode="External" /><Relationship Id="rId59" Type="http://schemas.openxmlformats.org/officeDocument/2006/relationships/hyperlink" Target="https://podminky.urs.cz/item/CS_URS_2026_01/564851011" TargetMode="External" /><Relationship Id="rId60" Type="http://schemas.openxmlformats.org/officeDocument/2006/relationships/hyperlink" Target="https://podminky.urs.cz/item/CS_URS_2026_01/915223111" TargetMode="External" /><Relationship Id="rId61" Type="http://schemas.openxmlformats.org/officeDocument/2006/relationships/hyperlink" Target="https://podminky.urs.cz/item/CS_URS_2026_01/577133112" TargetMode="External" /><Relationship Id="rId62" Type="http://schemas.openxmlformats.org/officeDocument/2006/relationships/hyperlink" Target="https://podminky.urs.cz/item/CS_URS_2026_01/573231111" TargetMode="External" /><Relationship Id="rId63" Type="http://schemas.openxmlformats.org/officeDocument/2006/relationships/hyperlink" Target="https://podminky.urs.cz/item/CS_URS_2026_01/564910411" TargetMode="External" /><Relationship Id="rId64" Type="http://schemas.openxmlformats.org/officeDocument/2006/relationships/hyperlink" Target="https://podminky.urs.cz/item/CS_URS_2026_01/573191111" TargetMode="External" /><Relationship Id="rId65" Type="http://schemas.openxmlformats.org/officeDocument/2006/relationships/hyperlink" Target="https://podminky.urs.cz/item/CS_URS_2026_01/564851011" TargetMode="External" /><Relationship Id="rId66" Type="http://schemas.openxmlformats.org/officeDocument/2006/relationships/hyperlink" Target="https://podminky.urs.cz/item/CS_URS_2026_01/577134221" TargetMode="External" /><Relationship Id="rId67" Type="http://schemas.openxmlformats.org/officeDocument/2006/relationships/hyperlink" Target="https://podminky.urs.cz/item/CS_URS_2026_01/573231111" TargetMode="External" /><Relationship Id="rId68" Type="http://schemas.openxmlformats.org/officeDocument/2006/relationships/hyperlink" Target="https://podminky.urs.cz/item/CS_URS_2026_01/565166012" TargetMode="External" /><Relationship Id="rId69" Type="http://schemas.openxmlformats.org/officeDocument/2006/relationships/hyperlink" Target="https://podminky.urs.cz/item/CS_URS_2026_01/573191111" TargetMode="External" /><Relationship Id="rId70" Type="http://schemas.openxmlformats.org/officeDocument/2006/relationships/hyperlink" Target="https://podminky.urs.cz/item/CS_URS_2026_01/564861011" TargetMode="External" /><Relationship Id="rId71" Type="http://schemas.openxmlformats.org/officeDocument/2006/relationships/hyperlink" Target="https://podminky.urs.cz/item/CS_URS_2026_01/564851011" TargetMode="External" /><Relationship Id="rId72" Type="http://schemas.openxmlformats.org/officeDocument/2006/relationships/hyperlink" Target="https://podminky.urs.cz/item/CS_URS_2026_01/132251101" TargetMode="External" /><Relationship Id="rId73" Type="http://schemas.openxmlformats.org/officeDocument/2006/relationships/hyperlink" Target="https://podminky.urs.cz/item/CS_URS_2026_01/935114232" TargetMode="External" /><Relationship Id="rId74" Type="http://schemas.openxmlformats.org/officeDocument/2006/relationships/hyperlink" Target="https://podminky.urs.cz/item/CS_URS_2026_01/935114233" TargetMode="External" /><Relationship Id="rId75" Type="http://schemas.openxmlformats.org/officeDocument/2006/relationships/hyperlink" Target="https://podminky.urs.cz/item/CS_URS_2026_01/935114234" TargetMode="External" /><Relationship Id="rId76" Type="http://schemas.openxmlformats.org/officeDocument/2006/relationships/hyperlink" Target="https://podminky.urs.cz/item/CS_URS_2026_01/935114235" TargetMode="External" /><Relationship Id="rId77" Type="http://schemas.openxmlformats.org/officeDocument/2006/relationships/hyperlink" Target="https://podminky.urs.cz/item/CS_URS_2026_01/895941322" TargetMode="External" /><Relationship Id="rId78" Type="http://schemas.openxmlformats.org/officeDocument/2006/relationships/hyperlink" Target="https://podminky.urs.cz/item/CS_URS_2026_01/895941301" TargetMode="External" /><Relationship Id="rId79" Type="http://schemas.openxmlformats.org/officeDocument/2006/relationships/hyperlink" Target="https://podminky.urs.cz/item/CS_URS_2026_01/871313123" TargetMode="External" /><Relationship Id="rId80" Type="http://schemas.openxmlformats.org/officeDocument/2006/relationships/hyperlink" Target="https://podminky.urs.cz/item/CS_URS_2026_01/871353123" TargetMode="External" /><Relationship Id="rId81" Type="http://schemas.openxmlformats.org/officeDocument/2006/relationships/hyperlink" Target="https://podminky.urs.cz/item/CS_URS_2026_01/877310310" TargetMode="External" /><Relationship Id="rId82" Type="http://schemas.openxmlformats.org/officeDocument/2006/relationships/hyperlink" Target="https://podminky.urs.cz/item/CS_URS_2026_01/877350330" TargetMode="External" /><Relationship Id="rId83" Type="http://schemas.openxmlformats.org/officeDocument/2006/relationships/hyperlink" Target="https://podminky.urs.cz/item/CS_URS_2026_01/919122122" TargetMode="External" /><Relationship Id="rId84" Type="http://schemas.openxmlformats.org/officeDocument/2006/relationships/hyperlink" Target="https://podminky.urs.cz/item/CS_URS_2026_01/931992111" TargetMode="External" /><Relationship Id="rId85" Type="http://schemas.openxmlformats.org/officeDocument/2006/relationships/hyperlink" Target="https://podminky.urs.cz/item/CS_URS_2026_01/584921111" TargetMode="External" /><Relationship Id="rId86" Type="http://schemas.openxmlformats.org/officeDocument/2006/relationships/hyperlink" Target="https://podminky.urs.cz/item/CS_URS_2026_01/564851111" TargetMode="External" /><Relationship Id="rId87" Type="http://schemas.openxmlformats.org/officeDocument/2006/relationships/hyperlink" Target="https://podminky.urs.cz/item/CS_URS_2026_01/577134221" TargetMode="External" /><Relationship Id="rId88" Type="http://schemas.openxmlformats.org/officeDocument/2006/relationships/hyperlink" Target="https://podminky.urs.cz/item/CS_URS_2026_01/573231111" TargetMode="External" /><Relationship Id="rId89" Type="http://schemas.openxmlformats.org/officeDocument/2006/relationships/hyperlink" Target="https://podminky.urs.cz/item/CS_URS_2026_01/565166022" TargetMode="External" /><Relationship Id="rId90" Type="http://schemas.openxmlformats.org/officeDocument/2006/relationships/hyperlink" Target="https://podminky.urs.cz/item/CS_URS_2026_01/573191111" TargetMode="External" /><Relationship Id="rId91" Type="http://schemas.openxmlformats.org/officeDocument/2006/relationships/hyperlink" Target="https://podminky.urs.cz/item/CS_URS_2026_01/577133112" TargetMode="External" /><Relationship Id="rId92" Type="http://schemas.openxmlformats.org/officeDocument/2006/relationships/hyperlink" Target="https://podminky.urs.cz/item/CS_URS_2026_01/573231111" TargetMode="External" /><Relationship Id="rId93" Type="http://schemas.openxmlformats.org/officeDocument/2006/relationships/hyperlink" Target="https://podminky.urs.cz/item/CS_URS_2026_01/181351003" TargetMode="External" /><Relationship Id="rId94" Type="http://schemas.openxmlformats.org/officeDocument/2006/relationships/hyperlink" Target="https://podminky.urs.cz/item/CS_URS_2026_01/181411131" TargetMode="External" /><Relationship Id="rId95" Type="http://schemas.openxmlformats.org/officeDocument/2006/relationships/hyperlink" Target="https://podminky.urs.cz/item/CS_URS_2026_01/919732211" TargetMode="External" /><Relationship Id="rId96" Type="http://schemas.openxmlformats.org/officeDocument/2006/relationships/hyperlink" Target="https://podminky.urs.cz/item/CS_URS_2026_01/919732221" TargetMode="External" /><Relationship Id="rId97" Type="http://schemas.openxmlformats.org/officeDocument/2006/relationships/hyperlink" Target="https://podminky.urs.cz/item/CS_URS_2026_01/916131213" TargetMode="External" /><Relationship Id="rId98" Type="http://schemas.openxmlformats.org/officeDocument/2006/relationships/hyperlink" Target="https://podminky.urs.cz/item/CS_URS_2026_01/916231213" TargetMode="External" /><Relationship Id="rId99" Type="http://schemas.openxmlformats.org/officeDocument/2006/relationships/hyperlink" Target="https://podminky.urs.cz/item/CS_URS_2026_01/916241113" TargetMode="External" /><Relationship Id="rId100" Type="http://schemas.openxmlformats.org/officeDocument/2006/relationships/hyperlink" Target="https://podminky.urs.cz/item/CS_URS_2026_01/916431112" TargetMode="External" /><Relationship Id="rId101" Type="http://schemas.openxmlformats.org/officeDocument/2006/relationships/hyperlink" Target="https://podminky.urs.cz/item/CS_URS_2026_01/916991121" TargetMode="External" /><Relationship Id="rId102" Type="http://schemas.openxmlformats.org/officeDocument/2006/relationships/hyperlink" Target="https://podminky.urs.cz/item/CS_URS_2026_01/966006132" TargetMode="External" /><Relationship Id="rId103" Type="http://schemas.openxmlformats.org/officeDocument/2006/relationships/hyperlink" Target="https://podminky.urs.cz/item/CS_URS_2026_01/966006211" TargetMode="External" /><Relationship Id="rId104" Type="http://schemas.openxmlformats.org/officeDocument/2006/relationships/hyperlink" Target="https://podminky.urs.cz/item/CS_URS_2026_01/914511111" TargetMode="External" /><Relationship Id="rId105" Type="http://schemas.openxmlformats.org/officeDocument/2006/relationships/hyperlink" Target="https://podminky.urs.cz/item/CS_URS_2026_01/914111111" TargetMode="External" /><Relationship Id="rId106" Type="http://schemas.openxmlformats.org/officeDocument/2006/relationships/hyperlink" Target="https://podminky.urs.cz/item/CS_URS_2026_01/966007223" TargetMode="External" /><Relationship Id="rId107" Type="http://schemas.openxmlformats.org/officeDocument/2006/relationships/hyperlink" Target="https://podminky.urs.cz/item/CS_URS_2026_01/966007221" TargetMode="External" /><Relationship Id="rId108" Type="http://schemas.openxmlformats.org/officeDocument/2006/relationships/hyperlink" Target="https://podminky.urs.cz/item/CS_URS_2026_01/966007222" TargetMode="External" /><Relationship Id="rId109" Type="http://schemas.openxmlformats.org/officeDocument/2006/relationships/hyperlink" Target="https://podminky.urs.cz/item/CS_URS_2026_01/915231112" TargetMode="External" /><Relationship Id="rId110" Type="http://schemas.openxmlformats.org/officeDocument/2006/relationships/hyperlink" Target="https://podminky.urs.cz/item/CS_URS_2026_01/915211112" TargetMode="External" /><Relationship Id="rId111" Type="http://schemas.openxmlformats.org/officeDocument/2006/relationships/hyperlink" Target="https://podminky.urs.cz/item/CS_URS_2026_01/915211122" TargetMode="External" /><Relationship Id="rId112" Type="http://schemas.openxmlformats.org/officeDocument/2006/relationships/hyperlink" Target="https://podminky.urs.cz/item/CS_URS_2026_01/915221112" TargetMode="External" /><Relationship Id="rId113" Type="http://schemas.openxmlformats.org/officeDocument/2006/relationships/hyperlink" Target="https://podminky.urs.cz/item/CS_URS_2026_01/915211116" TargetMode="External" /><Relationship Id="rId114" Type="http://schemas.openxmlformats.org/officeDocument/2006/relationships/hyperlink" Target="https://podminky.urs.cz/item/CS_URS_2026_01/915611111" TargetMode="External" /><Relationship Id="rId115" Type="http://schemas.openxmlformats.org/officeDocument/2006/relationships/hyperlink" Target="https://podminky.urs.cz/item/CS_URS_2026_01/915621111" TargetMode="External" /><Relationship Id="rId116" Type="http://schemas.openxmlformats.org/officeDocument/2006/relationships/hyperlink" Target="https://podminky.urs.cz/item/CS_URS_2026_01/162651112" TargetMode="External" /><Relationship Id="rId117" Type="http://schemas.openxmlformats.org/officeDocument/2006/relationships/hyperlink" Target="https://podminky.urs.cz/item/CS_URS_2026_01/171201231" TargetMode="External" /><Relationship Id="rId118" Type="http://schemas.openxmlformats.org/officeDocument/2006/relationships/hyperlink" Target="https://podminky.urs.cz/item/CS_URS_2026_01/997221561" TargetMode="External" /><Relationship Id="rId119" Type="http://schemas.openxmlformats.org/officeDocument/2006/relationships/hyperlink" Target="https://podminky.urs.cz/item/CS_URS_2026_01/997221569" TargetMode="External" /><Relationship Id="rId120" Type="http://schemas.openxmlformats.org/officeDocument/2006/relationships/hyperlink" Target="https://podminky.urs.cz/item/CS_URS_2026_01/997221861" TargetMode="External" /><Relationship Id="rId121" Type="http://schemas.openxmlformats.org/officeDocument/2006/relationships/hyperlink" Target="https://podminky.urs.cz/item/CS_URS_2026_01/997221875" TargetMode="External" /><Relationship Id="rId122" Type="http://schemas.openxmlformats.org/officeDocument/2006/relationships/hyperlink" Target="https://podminky.urs.cz/item/CS_URS_2026_01/997221873" TargetMode="External" /><Relationship Id="rId123" Type="http://schemas.openxmlformats.org/officeDocument/2006/relationships/hyperlink" Target="https://podminky.urs.cz/item/CS_URS_2026_01/998223011" TargetMode="External" /><Relationship Id="rId12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6_01/210204011" TargetMode="External" /><Relationship Id="rId2" Type="http://schemas.openxmlformats.org/officeDocument/2006/relationships/hyperlink" Target="https://podminky.urs.cz/item/CS_URS_2026_01/210204103" TargetMode="External" /><Relationship Id="rId3" Type="http://schemas.openxmlformats.org/officeDocument/2006/relationships/hyperlink" Target="https://podminky.urs.cz/item/CS_URS_2026_01/210204201" TargetMode="External" /><Relationship Id="rId4" Type="http://schemas.openxmlformats.org/officeDocument/2006/relationships/hyperlink" Target="https://podminky.urs.cz/item/CS_URS_2026_01/210203901" TargetMode="External" /><Relationship Id="rId5" Type="http://schemas.openxmlformats.org/officeDocument/2006/relationships/hyperlink" Target="https://podminky.urs.cz/item/CS_URS_2026_01/741122142" TargetMode="External" /><Relationship Id="rId6" Type="http://schemas.openxmlformats.org/officeDocument/2006/relationships/hyperlink" Target="https://podminky.urs.cz/item/CS_URS_2026_01/210100252" TargetMode="External" /><Relationship Id="rId7" Type="http://schemas.openxmlformats.org/officeDocument/2006/relationships/hyperlink" Target="https://podminky.urs.cz/item/CS_URS_2026_01/741410041" TargetMode="External" /><Relationship Id="rId8" Type="http://schemas.openxmlformats.org/officeDocument/2006/relationships/hyperlink" Target="https://podminky.urs.cz/item/CS_URS_2026_01/210220301" TargetMode="External" /><Relationship Id="rId9" Type="http://schemas.openxmlformats.org/officeDocument/2006/relationships/hyperlink" Target="https://podminky.urs.cz/item/CS_URS_2026_01/741122122" TargetMode="External" /><Relationship Id="rId10" Type="http://schemas.openxmlformats.org/officeDocument/2006/relationships/hyperlink" Target="https://podminky.urs.cz/item/CS_URS_2026_01/210100096" TargetMode="External" /><Relationship Id="rId11" Type="http://schemas.openxmlformats.org/officeDocument/2006/relationships/hyperlink" Target="https://podminky.urs.cz/item/CS_URS_2026_01/210100101" TargetMode="External" /><Relationship Id="rId12" Type="http://schemas.openxmlformats.org/officeDocument/2006/relationships/hyperlink" Target="https://podminky.urs.cz/item/CS_URS_2026_01/741122134" TargetMode="External" /><Relationship Id="rId13" Type="http://schemas.openxmlformats.org/officeDocument/2006/relationships/hyperlink" Target="https://podminky.urs.cz/item/CS_URS_2026_01/210220020" TargetMode="External" /><Relationship Id="rId14" Type="http://schemas.openxmlformats.org/officeDocument/2006/relationships/hyperlink" Target="https://podminky.urs.cz/item/CS_URS_2026_01/210220302" TargetMode="External" /><Relationship Id="rId15" Type="http://schemas.openxmlformats.org/officeDocument/2006/relationships/hyperlink" Target="https://podminky.urs.cz/item/CS_URS_2026_01/945421110" TargetMode="External" /><Relationship Id="rId16" Type="http://schemas.openxmlformats.org/officeDocument/2006/relationships/hyperlink" Target="https://podminky.urs.cz/item/CS_URS_2026_01/011464000" TargetMode="External" /><Relationship Id="rId17" Type="http://schemas.openxmlformats.org/officeDocument/2006/relationships/hyperlink" Target="https://podminky.urs.cz/item/CS_URS_2026_01/741810001" TargetMode="External" /><Relationship Id="rId18" Type="http://schemas.openxmlformats.org/officeDocument/2006/relationships/hyperlink" Target="https://podminky.urs.cz/item/CS_URS_2026_01/460010023" TargetMode="External" /><Relationship Id="rId19" Type="http://schemas.openxmlformats.org/officeDocument/2006/relationships/hyperlink" Target="https://podminky.urs.cz/item/CS_URS_2026_01/468041123" TargetMode="External" /><Relationship Id="rId20" Type="http://schemas.openxmlformats.org/officeDocument/2006/relationships/hyperlink" Target="https://podminky.urs.cz/item/CS_URS_2026_01/468011143" TargetMode="External" /><Relationship Id="rId21" Type="http://schemas.openxmlformats.org/officeDocument/2006/relationships/hyperlink" Target="https://podminky.urs.cz/item/CS_URS_2026_01/468041112" TargetMode="External" /><Relationship Id="rId22" Type="http://schemas.openxmlformats.org/officeDocument/2006/relationships/hyperlink" Target="https://podminky.urs.cz/item/CS_URS_2026_01/468011131" TargetMode="External" /><Relationship Id="rId23" Type="http://schemas.openxmlformats.org/officeDocument/2006/relationships/hyperlink" Target="https://podminky.urs.cz/item/CS_URS_2026_01/460871132" TargetMode="External" /><Relationship Id="rId24" Type="http://schemas.openxmlformats.org/officeDocument/2006/relationships/hyperlink" Target="https://podminky.urs.cz/item/CS_URS_2026_01/460871172" TargetMode="External" /><Relationship Id="rId25" Type="http://schemas.openxmlformats.org/officeDocument/2006/relationships/hyperlink" Target="https://podminky.urs.cz/item/CS_URS_2026_01/576153311" TargetMode="External" /><Relationship Id="rId26" Type="http://schemas.openxmlformats.org/officeDocument/2006/relationships/hyperlink" Target="https://podminky.urs.cz/item/CS_URS_2026_01/460131113" TargetMode="External" /><Relationship Id="rId27" Type="http://schemas.openxmlformats.org/officeDocument/2006/relationships/hyperlink" Target="https://podminky.urs.cz/item/CS_URS_2026_01/460641112" TargetMode="External" /><Relationship Id="rId28" Type="http://schemas.openxmlformats.org/officeDocument/2006/relationships/hyperlink" Target="https://podminky.urs.cz/item/CS_URS_2026_01/871361101" TargetMode="External" /><Relationship Id="rId29" Type="http://schemas.openxmlformats.org/officeDocument/2006/relationships/hyperlink" Target="https://podminky.urs.cz/item/CS_URS_2026_01/460791212" TargetMode="External" /><Relationship Id="rId30" Type="http://schemas.openxmlformats.org/officeDocument/2006/relationships/hyperlink" Target="https://podminky.urs.cz/item/CS_URS_2026_01/460161312" TargetMode="External" /><Relationship Id="rId31" Type="http://schemas.openxmlformats.org/officeDocument/2006/relationships/hyperlink" Target="https://podminky.urs.cz/item/CS_URS_2026_01/460281111" TargetMode="External" /><Relationship Id="rId32" Type="http://schemas.openxmlformats.org/officeDocument/2006/relationships/hyperlink" Target="https://podminky.urs.cz/item/CS_URS_2026_01/460661111" TargetMode="External" /><Relationship Id="rId33" Type="http://schemas.openxmlformats.org/officeDocument/2006/relationships/hyperlink" Target="https://podminky.urs.cz/item/CS_URS_2026_01/460791214" TargetMode="External" /><Relationship Id="rId34" Type="http://schemas.openxmlformats.org/officeDocument/2006/relationships/hyperlink" Target="https://podminky.urs.cz/item/CS_URS_2026_01/460742131" TargetMode="External" /><Relationship Id="rId35" Type="http://schemas.openxmlformats.org/officeDocument/2006/relationships/hyperlink" Target="https://podminky.urs.cz/item/CS_URS_2026_01/460281121" TargetMode="External" /><Relationship Id="rId36" Type="http://schemas.openxmlformats.org/officeDocument/2006/relationships/hyperlink" Target="https://podminky.urs.cz/item/CS_URS_2026_01/460671124" TargetMode="External" /><Relationship Id="rId37" Type="http://schemas.openxmlformats.org/officeDocument/2006/relationships/hyperlink" Target="https://podminky.urs.cz/item/CS_URS_2026_01/460431332" TargetMode="External" /><Relationship Id="rId38" Type="http://schemas.openxmlformats.org/officeDocument/2006/relationships/hyperlink" Target="https://podminky.urs.cz/item/CS_URS_2026_01/460161152" TargetMode="External" /><Relationship Id="rId39" Type="http://schemas.openxmlformats.org/officeDocument/2006/relationships/hyperlink" Target="https://podminky.urs.cz/item/CS_URS_2026_01/460791213" TargetMode="External" /><Relationship Id="rId40" Type="http://schemas.openxmlformats.org/officeDocument/2006/relationships/hyperlink" Target="https://podminky.urs.cz/item/CS_URS_2026_01/460431162" TargetMode="External" /><Relationship Id="rId41" Type="http://schemas.openxmlformats.org/officeDocument/2006/relationships/hyperlink" Target="https://podminky.urs.cz/item/CS_URS_2026_01/460581121" TargetMode="External" /><Relationship Id="rId42" Type="http://schemas.openxmlformats.org/officeDocument/2006/relationships/hyperlink" Target="https://podminky.urs.cz/item/CS_URS_2026_01/469972112" TargetMode="External" /><Relationship Id="rId43" Type="http://schemas.openxmlformats.org/officeDocument/2006/relationships/hyperlink" Target="https://podminky.urs.cz/item/CS_URS_2026_01/469972122" TargetMode="External" /><Relationship Id="rId44" Type="http://schemas.openxmlformats.org/officeDocument/2006/relationships/hyperlink" Target="https://podminky.urs.cz/item/CS_URS_2026_01/469973120" TargetMode="External" /><Relationship Id="rId45" Type="http://schemas.openxmlformats.org/officeDocument/2006/relationships/hyperlink" Target="https://podminky.urs.cz/item/CS_URS_2026_01/469973125" TargetMode="External" /><Relationship Id="rId46" Type="http://schemas.openxmlformats.org/officeDocument/2006/relationships/hyperlink" Target="https://podminky.urs.cz/item/CS_URS_2026_01/460361121" TargetMode="External" /><Relationship Id="rId47" Type="http://schemas.openxmlformats.org/officeDocument/2006/relationships/hyperlink" Target="https://podminky.urs.cz/item/CS_URS_2026_01/460341113" TargetMode="External" /><Relationship Id="rId48" Type="http://schemas.openxmlformats.org/officeDocument/2006/relationships/hyperlink" Target="https://podminky.urs.cz/item/CS_URS_2026_01/460341121" TargetMode="External" /><Relationship Id="rId4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34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36</v>
      </c>
      <c r="AO17" s="22"/>
      <c r="AP17" s="22"/>
      <c r="AQ17" s="22"/>
      <c r="AR17" s="20"/>
      <c r="BE17" s="31"/>
      <c r="BS17" s="17" t="s">
        <v>37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41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42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43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44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45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46</v>
      </c>
      <c r="E29" s="47"/>
      <c r="F29" s="32" t="s">
        <v>47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48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49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50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51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52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53</v>
      </c>
      <c r="U35" s="54"/>
      <c r="V35" s="54"/>
      <c r="W35" s="54"/>
      <c r="X35" s="56" t="s">
        <v>54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55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05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Cyklistická trasa Teplice – I. etapa ul. Písečná – ul. Bystřanská, včetně zastávky MHD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k.ú. Teplice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23. 1. 2026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25.6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Statutární město Teplice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 xml:space="preserve">PROJEKTY CHLADNÝ s.r.o. </v>
      </c>
      <c r="AN49" s="64"/>
      <c r="AO49" s="64"/>
      <c r="AP49" s="64"/>
      <c r="AQ49" s="40"/>
      <c r="AR49" s="44"/>
      <c r="AS49" s="74" t="s">
        <v>56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38</v>
      </c>
      <c r="AJ50" s="40"/>
      <c r="AK50" s="40"/>
      <c r="AL50" s="40"/>
      <c r="AM50" s="73" t="str">
        <f>IF(E20="","",E20)</f>
        <v>Ladislav Marek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57</v>
      </c>
      <c r="D52" s="87"/>
      <c r="E52" s="87"/>
      <c r="F52" s="87"/>
      <c r="G52" s="87"/>
      <c r="H52" s="88"/>
      <c r="I52" s="89" t="s">
        <v>58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59</v>
      </c>
      <c r="AH52" s="87"/>
      <c r="AI52" s="87"/>
      <c r="AJ52" s="87"/>
      <c r="AK52" s="87"/>
      <c r="AL52" s="87"/>
      <c r="AM52" s="87"/>
      <c r="AN52" s="89" t="s">
        <v>60</v>
      </c>
      <c r="AO52" s="87"/>
      <c r="AP52" s="87"/>
      <c r="AQ52" s="91" t="s">
        <v>61</v>
      </c>
      <c r="AR52" s="44"/>
      <c r="AS52" s="92" t="s">
        <v>62</v>
      </c>
      <c r="AT52" s="93" t="s">
        <v>63</v>
      </c>
      <c r="AU52" s="93" t="s">
        <v>64</v>
      </c>
      <c r="AV52" s="93" t="s">
        <v>65</v>
      </c>
      <c r="AW52" s="93" t="s">
        <v>66</v>
      </c>
      <c r="AX52" s="93" t="s">
        <v>67</v>
      </c>
      <c r="AY52" s="93" t="s">
        <v>68</v>
      </c>
      <c r="AZ52" s="93" t="s">
        <v>69</v>
      </c>
      <c r="BA52" s="93" t="s">
        <v>70</v>
      </c>
      <c r="BB52" s="93" t="s">
        <v>71</v>
      </c>
      <c r="BC52" s="93" t="s">
        <v>72</v>
      </c>
      <c r="BD52" s="94" t="s">
        <v>73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74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ROUND(AG55+AG58+AG61,2)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ROUND(AS55+AS58+AS61,2)</f>
        <v>0</v>
      </c>
      <c r="AT54" s="106">
        <f>ROUND(SUM(AV54:AW54),2)</f>
        <v>0</v>
      </c>
      <c r="AU54" s="107">
        <f>ROUND(AU55+AU58+AU61,5)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ROUND(AZ55+AZ58+AZ61,2)</f>
        <v>0</v>
      </c>
      <c r="BA54" s="106">
        <f>ROUND(BA55+BA58+BA61,2)</f>
        <v>0</v>
      </c>
      <c r="BB54" s="106">
        <f>ROUND(BB55+BB58+BB61,2)</f>
        <v>0</v>
      </c>
      <c r="BC54" s="106">
        <f>ROUND(BC55+BC58+BC61,2)</f>
        <v>0</v>
      </c>
      <c r="BD54" s="108">
        <f>ROUND(BD55+BD58+BD61,2)</f>
        <v>0</v>
      </c>
      <c r="BE54" s="6"/>
      <c r="BS54" s="109" t="s">
        <v>75</v>
      </c>
      <c r="BT54" s="109" t="s">
        <v>76</v>
      </c>
      <c r="BU54" s="110" t="s">
        <v>77</v>
      </c>
      <c r="BV54" s="109" t="s">
        <v>78</v>
      </c>
      <c r="BW54" s="109" t="s">
        <v>5</v>
      </c>
      <c r="BX54" s="109" t="s">
        <v>79</v>
      </c>
      <c r="CL54" s="109" t="s">
        <v>19</v>
      </c>
    </row>
    <row r="55" s="7" customFormat="1" ht="24.75" customHeight="1">
      <c r="A55" s="7"/>
      <c r="B55" s="111"/>
      <c r="C55" s="112"/>
      <c r="D55" s="113" t="s">
        <v>80</v>
      </c>
      <c r="E55" s="113"/>
      <c r="F55" s="113"/>
      <c r="G55" s="113"/>
      <c r="H55" s="113"/>
      <c r="I55" s="114"/>
      <c r="J55" s="113" t="s">
        <v>81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ROUND(SUM(AG56:AG57),2)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82</v>
      </c>
      <c r="AR55" s="118"/>
      <c r="AS55" s="119">
        <f>ROUND(SUM(AS56:AS57),2)</f>
        <v>0</v>
      </c>
      <c r="AT55" s="120">
        <f>ROUND(SUM(AV55:AW55),2)</f>
        <v>0</v>
      </c>
      <c r="AU55" s="121">
        <f>ROUND(SUM(AU56:AU57),5)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ROUND(SUM(AZ56:AZ57),2)</f>
        <v>0</v>
      </c>
      <c r="BA55" s="120">
        <f>ROUND(SUM(BA56:BA57),2)</f>
        <v>0</v>
      </c>
      <c r="BB55" s="120">
        <f>ROUND(SUM(BB56:BB57),2)</f>
        <v>0</v>
      </c>
      <c r="BC55" s="120">
        <f>ROUND(SUM(BC56:BC57),2)</f>
        <v>0</v>
      </c>
      <c r="BD55" s="122">
        <f>ROUND(SUM(BD56:BD57),2)</f>
        <v>0</v>
      </c>
      <c r="BE55" s="7"/>
      <c r="BS55" s="123" t="s">
        <v>75</v>
      </c>
      <c r="BT55" s="123" t="s">
        <v>80</v>
      </c>
      <c r="BU55" s="123" t="s">
        <v>77</v>
      </c>
      <c r="BV55" s="123" t="s">
        <v>78</v>
      </c>
      <c r="BW55" s="123" t="s">
        <v>83</v>
      </c>
      <c r="BX55" s="123" t="s">
        <v>5</v>
      </c>
      <c r="CL55" s="123" t="s">
        <v>19</v>
      </c>
      <c r="CM55" s="123" t="s">
        <v>76</v>
      </c>
    </row>
    <row r="56" s="4" customFormat="1" ht="16.5" customHeight="1">
      <c r="A56" s="124" t="s">
        <v>84</v>
      </c>
      <c r="B56" s="63"/>
      <c r="C56" s="125"/>
      <c r="D56" s="125"/>
      <c r="E56" s="126" t="s">
        <v>80</v>
      </c>
      <c r="F56" s="126"/>
      <c r="G56" s="126"/>
      <c r="H56" s="126"/>
      <c r="I56" s="126"/>
      <c r="J56" s="125"/>
      <c r="K56" s="126" t="s">
        <v>85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'1 - SO 01 - Komunikace'!J32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86</v>
      </c>
      <c r="AR56" s="65"/>
      <c r="AS56" s="129">
        <v>0</v>
      </c>
      <c r="AT56" s="130">
        <f>ROUND(SUM(AV56:AW56),2)</f>
        <v>0</v>
      </c>
      <c r="AU56" s="131">
        <f>'1 - SO 01 - Komunikace'!P95</f>
        <v>0</v>
      </c>
      <c r="AV56" s="130">
        <f>'1 - SO 01 - Komunikace'!J35</f>
        <v>0</v>
      </c>
      <c r="AW56" s="130">
        <f>'1 - SO 01 - Komunikace'!J36</f>
        <v>0</v>
      </c>
      <c r="AX56" s="130">
        <f>'1 - SO 01 - Komunikace'!J37</f>
        <v>0</v>
      </c>
      <c r="AY56" s="130">
        <f>'1 - SO 01 - Komunikace'!J38</f>
        <v>0</v>
      </c>
      <c r="AZ56" s="130">
        <f>'1 - SO 01 - Komunikace'!F35</f>
        <v>0</v>
      </c>
      <c r="BA56" s="130">
        <f>'1 - SO 01 - Komunikace'!F36</f>
        <v>0</v>
      </c>
      <c r="BB56" s="130">
        <f>'1 - SO 01 - Komunikace'!F37</f>
        <v>0</v>
      </c>
      <c r="BC56" s="130">
        <f>'1 - SO 01 - Komunikace'!F38</f>
        <v>0</v>
      </c>
      <c r="BD56" s="132">
        <f>'1 - SO 01 - Komunikace'!F39</f>
        <v>0</v>
      </c>
      <c r="BE56" s="4"/>
      <c r="BT56" s="133" t="s">
        <v>87</v>
      </c>
      <c r="BV56" s="133" t="s">
        <v>78</v>
      </c>
      <c r="BW56" s="133" t="s">
        <v>88</v>
      </c>
      <c r="BX56" s="133" t="s">
        <v>83</v>
      </c>
      <c r="CL56" s="133" t="s">
        <v>19</v>
      </c>
    </row>
    <row r="57" s="4" customFormat="1" ht="16.5" customHeight="1">
      <c r="A57" s="124" t="s">
        <v>84</v>
      </c>
      <c r="B57" s="63"/>
      <c r="C57" s="125"/>
      <c r="D57" s="125"/>
      <c r="E57" s="126" t="s">
        <v>87</v>
      </c>
      <c r="F57" s="126"/>
      <c r="G57" s="126"/>
      <c r="H57" s="126"/>
      <c r="I57" s="126"/>
      <c r="J57" s="125"/>
      <c r="K57" s="126" t="s">
        <v>89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'2 - SO 02 - Osvětlení pře...'!J32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86</v>
      </c>
      <c r="AR57" s="65"/>
      <c r="AS57" s="129">
        <v>0</v>
      </c>
      <c r="AT57" s="130">
        <f>ROUND(SUM(AV57:AW57),2)</f>
        <v>0</v>
      </c>
      <c r="AU57" s="131">
        <f>'2 - SO 02 - Osvětlení pře...'!P87</f>
        <v>0</v>
      </c>
      <c r="AV57" s="130">
        <f>'2 - SO 02 - Osvětlení pře...'!J35</f>
        <v>0</v>
      </c>
      <c r="AW57" s="130">
        <f>'2 - SO 02 - Osvětlení pře...'!J36</f>
        <v>0</v>
      </c>
      <c r="AX57" s="130">
        <f>'2 - SO 02 - Osvětlení pře...'!J37</f>
        <v>0</v>
      </c>
      <c r="AY57" s="130">
        <f>'2 - SO 02 - Osvětlení pře...'!J38</f>
        <v>0</v>
      </c>
      <c r="AZ57" s="130">
        <f>'2 - SO 02 - Osvětlení pře...'!F35</f>
        <v>0</v>
      </c>
      <c r="BA57" s="130">
        <f>'2 - SO 02 - Osvětlení pře...'!F36</f>
        <v>0</v>
      </c>
      <c r="BB57" s="130">
        <f>'2 - SO 02 - Osvětlení pře...'!F37</f>
        <v>0</v>
      </c>
      <c r="BC57" s="130">
        <f>'2 - SO 02 - Osvětlení pře...'!F38</f>
        <v>0</v>
      </c>
      <c r="BD57" s="132">
        <f>'2 - SO 02 - Osvětlení pře...'!F39</f>
        <v>0</v>
      </c>
      <c r="BE57" s="4"/>
      <c r="BT57" s="133" t="s">
        <v>87</v>
      </c>
      <c r="BV57" s="133" t="s">
        <v>78</v>
      </c>
      <c r="BW57" s="133" t="s">
        <v>90</v>
      </c>
      <c r="BX57" s="133" t="s">
        <v>83</v>
      </c>
      <c r="CL57" s="133" t="s">
        <v>19</v>
      </c>
    </row>
    <row r="58" s="7" customFormat="1" ht="24.75" customHeight="1">
      <c r="A58" s="7"/>
      <c r="B58" s="111"/>
      <c r="C58" s="112"/>
      <c r="D58" s="113" t="s">
        <v>87</v>
      </c>
      <c r="E58" s="113"/>
      <c r="F58" s="113"/>
      <c r="G58" s="113"/>
      <c r="H58" s="113"/>
      <c r="I58" s="114"/>
      <c r="J58" s="113" t="s">
        <v>91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ROUND(SUM(AG59:AG60),2)</f>
        <v>0</v>
      </c>
      <c r="AH58" s="114"/>
      <c r="AI58" s="114"/>
      <c r="AJ58" s="114"/>
      <c r="AK58" s="114"/>
      <c r="AL58" s="114"/>
      <c r="AM58" s="114"/>
      <c r="AN58" s="116">
        <f>SUM(AG58,AT58)</f>
        <v>0</v>
      </c>
      <c r="AO58" s="114"/>
      <c r="AP58" s="114"/>
      <c r="AQ58" s="117" t="s">
        <v>82</v>
      </c>
      <c r="AR58" s="118"/>
      <c r="AS58" s="119">
        <f>ROUND(SUM(AS59:AS60),2)</f>
        <v>0</v>
      </c>
      <c r="AT58" s="120">
        <f>ROUND(SUM(AV58:AW58),2)</f>
        <v>0</v>
      </c>
      <c r="AU58" s="121">
        <f>ROUND(SUM(AU59:AU60),5)</f>
        <v>0</v>
      </c>
      <c r="AV58" s="120">
        <f>ROUND(AZ58*L29,2)</f>
        <v>0</v>
      </c>
      <c r="AW58" s="120">
        <f>ROUND(BA58*L30,2)</f>
        <v>0</v>
      </c>
      <c r="AX58" s="120">
        <f>ROUND(BB58*L29,2)</f>
        <v>0</v>
      </c>
      <c r="AY58" s="120">
        <f>ROUND(BC58*L30,2)</f>
        <v>0</v>
      </c>
      <c r="AZ58" s="120">
        <f>ROUND(SUM(AZ59:AZ60),2)</f>
        <v>0</v>
      </c>
      <c r="BA58" s="120">
        <f>ROUND(SUM(BA59:BA60),2)</f>
        <v>0</v>
      </c>
      <c r="BB58" s="120">
        <f>ROUND(SUM(BB59:BB60),2)</f>
        <v>0</v>
      </c>
      <c r="BC58" s="120">
        <f>ROUND(SUM(BC59:BC60),2)</f>
        <v>0</v>
      </c>
      <c r="BD58" s="122">
        <f>ROUND(SUM(BD59:BD60),2)</f>
        <v>0</v>
      </c>
      <c r="BE58" s="7"/>
      <c r="BS58" s="123" t="s">
        <v>75</v>
      </c>
      <c r="BT58" s="123" t="s">
        <v>80</v>
      </c>
      <c r="BU58" s="123" t="s">
        <v>77</v>
      </c>
      <c r="BV58" s="123" t="s">
        <v>78</v>
      </c>
      <c r="BW58" s="123" t="s">
        <v>92</v>
      </c>
      <c r="BX58" s="123" t="s">
        <v>5</v>
      </c>
      <c r="CL58" s="123" t="s">
        <v>19</v>
      </c>
      <c r="CM58" s="123" t="s">
        <v>87</v>
      </c>
    </row>
    <row r="59" s="4" customFormat="1" ht="16.5" customHeight="1">
      <c r="A59" s="124" t="s">
        <v>84</v>
      </c>
      <c r="B59" s="63"/>
      <c r="C59" s="125"/>
      <c r="D59" s="125"/>
      <c r="E59" s="126" t="s">
        <v>80</v>
      </c>
      <c r="F59" s="126"/>
      <c r="G59" s="126"/>
      <c r="H59" s="126"/>
      <c r="I59" s="126"/>
      <c r="J59" s="125"/>
      <c r="K59" s="126" t="s">
        <v>93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'1 - SO 01 Komunikace a zp...'!J32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86</v>
      </c>
      <c r="AR59" s="65"/>
      <c r="AS59" s="129">
        <v>0</v>
      </c>
      <c r="AT59" s="130">
        <f>ROUND(SUM(AV59:AW59),2)</f>
        <v>0</v>
      </c>
      <c r="AU59" s="131">
        <f>'1 - SO 01 Komunikace a zp...'!P130</f>
        <v>0</v>
      </c>
      <c r="AV59" s="130">
        <f>'1 - SO 01 Komunikace a zp...'!J35</f>
        <v>0</v>
      </c>
      <c r="AW59" s="130">
        <f>'1 - SO 01 Komunikace a zp...'!J36</f>
        <v>0</v>
      </c>
      <c r="AX59" s="130">
        <f>'1 - SO 01 Komunikace a zp...'!J37</f>
        <v>0</v>
      </c>
      <c r="AY59" s="130">
        <f>'1 - SO 01 Komunikace a zp...'!J38</f>
        <v>0</v>
      </c>
      <c r="AZ59" s="130">
        <f>'1 - SO 01 Komunikace a zp...'!F35</f>
        <v>0</v>
      </c>
      <c r="BA59" s="130">
        <f>'1 - SO 01 Komunikace a zp...'!F36</f>
        <v>0</v>
      </c>
      <c r="BB59" s="130">
        <f>'1 - SO 01 Komunikace a zp...'!F37</f>
        <v>0</v>
      </c>
      <c r="BC59" s="130">
        <f>'1 - SO 01 Komunikace a zp...'!F38</f>
        <v>0</v>
      </c>
      <c r="BD59" s="132">
        <f>'1 - SO 01 Komunikace a zp...'!F39</f>
        <v>0</v>
      </c>
      <c r="BE59" s="4"/>
      <c r="BT59" s="133" t="s">
        <v>87</v>
      </c>
      <c r="BV59" s="133" t="s">
        <v>78</v>
      </c>
      <c r="BW59" s="133" t="s">
        <v>94</v>
      </c>
      <c r="BX59" s="133" t="s">
        <v>92</v>
      </c>
      <c r="CL59" s="133" t="s">
        <v>19</v>
      </c>
    </row>
    <row r="60" s="4" customFormat="1" ht="16.5" customHeight="1">
      <c r="A60" s="124" t="s">
        <v>84</v>
      </c>
      <c r="B60" s="63"/>
      <c r="C60" s="125"/>
      <c r="D60" s="125"/>
      <c r="E60" s="126" t="s">
        <v>87</v>
      </c>
      <c r="F60" s="126"/>
      <c r="G60" s="126"/>
      <c r="H60" s="126"/>
      <c r="I60" s="126"/>
      <c r="J60" s="125"/>
      <c r="K60" s="126" t="s">
        <v>95</v>
      </c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7">
        <f>'2 - SO 02 Osvětlení přech...'!J32</f>
        <v>0</v>
      </c>
      <c r="AH60" s="125"/>
      <c r="AI60" s="125"/>
      <c r="AJ60" s="125"/>
      <c r="AK60" s="125"/>
      <c r="AL60" s="125"/>
      <c r="AM60" s="125"/>
      <c r="AN60" s="127">
        <f>SUM(AG60,AT60)</f>
        <v>0</v>
      </c>
      <c r="AO60" s="125"/>
      <c r="AP60" s="125"/>
      <c r="AQ60" s="128" t="s">
        <v>86</v>
      </c>
      <c r="AR60" s="65"/>
      <c r="AS60" s="129">
        <v>0</v>
      </c>
      <c r="AT60" s="130">
        <f>ROUND(SUM(AV60:AW60),2)</f>
        <v>0</v>
      </c>
      <c r="AU60" s="131">
        <f>'2 - SO 02 Osvětlení přech...'!P87</f>
        <v>0</v>
      </c>
      <c r="AV60" s="130">
        <f>'2 - SO 02 Osvětlení přech...'!J35</f>
        <v>0</v>
      </c>
      <c r="AW60" s="130">
        <f>'2 - SO 02 Osvětlení přech...'!J36</f>
        <v>0</v>
      </c>
      <c r="AX60" s="130">
        <f>'2 - SO 02 Osvětlení přech...'!J37</f>
        <v>0</v>
      </c>
      <c r="AY60" s="130">
        <f>'2 - SO 02 Osvětlení přech...'!J38</f>
        <v>0</v>
      </c>
      <c r="AZ60" s="130">
        <f>'2 - SO 02 Osvětlení přech...'!F35</f>
        <v>0</v>
      </c>
      <c r="BA60" s="130">
        <f>'2 - SO 02 Osvětlení přech...'!F36</f>
        <v>0</v>
      </c>
      <c r="BB60" s="130">
        <f>'2 - SO 02 Osvětlení přech...'!F37</f>
        <v>0</v>
      </c>
      <c r="BC60" s="130">
        <f>'2 - SO 02 Osvětlení přech...'!F38</f>
        <v>0</v>
      </c>
      <c r="BD60" s="132">
        <f>'2 - SO 02 Osvětlení přech...'!F39</f>
        <v>0</v>
      </c>
      <c r="BE60" s="4"/>
      <c r="BT60" s="133" t="s">
        <v>87</v>
      </c>
      <c r="BV60" s="133" t="s">
        <v>78</v>
      </c>
      <c r="BW60" s="133" t="s">
        <v>96</v>
      </c>
      <c r="BX60" s="133" t="s">
        <v>92</v>
      </c>
      <c r="CL60" s="133" t="s">
        <v>19</v>
      </c>
    </row>
    <row r="61" s="7" customFormat="1" ht="16.5" customHeight="1">
      <c r="A61" s="124" t="s">
        <v>84</v>
      </c>
      <c r="B61" s="111"/>
      <c r="C61" s="112"/>
      <c r="D61" s="113" t="s">
        <v>97</v>
      </c>
      <c r="E61" s="113"/>
      <c r="F61" s="113"/>
      <c r="G61" s="113"/>
      <c r="H61" s="113"/>
      <c r="I61" s="114"/>
      <c r="J61" s="113" t="s">
        <v>98</v>
      </c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6">
        <f>'3 - VON - Vedlejší a osta...'!J30</f>
        <v>0</v>
      </c>
      <c r="AH61" s="114"/>
      <c r="AI61" s="114"/>
      <c r="AJ61" s="114"/>
      <c r="AK61" s="114"/>
      <c r="AL61" s="114"/>
      <c r="AM61" s="114"/>
      <c r="AN61" s="116">
        <f>SUM(AG61,AT61)</f>
        <v>0</v>
      </c>
      <c r="AO61" s="114"/>
      <c r="AP61" s="114"/>
      <c r="AQ61" s="117" t="s">
        <v>99</v>
      </c>
      <c r="AR61" s="118"/>
      <c r="AS61" s="134">
        <v>0</v>
      </c>
      <c r="AT61" s="135">
        <f>ROUND(SUM(AV61:AW61),2)</f>
        <v>0</v>
      </c>
      <c r="AU61" s="136">
        <f>'3 - VON - Vedlejší a osta...'!P84</f>
        <v>0</v>
      </c>
      <c r="AV61" s="135">
        <f>'3 - VON - Vedlejší a osta...'!J33</f>
        <v>0</v>
      </c>
      <c r="AW61" s="135">
        <f>'3 - VON - Vedlejší a osta...'!J34</f>
        <v>0</v>
      </c>
      <c r="AX61" s="135">
        <f>'3 - VON - Vedlejší a osta...'!J35</f>
        <v>0</v>
      </c>
      <c r="AY61" s="135">
        <f>'3 - VON - Vedlejší a osta...'!J36</f>
        <v>0</v>
      </c>
      <c r="AZ61" s="135">
        <f>'3 - VON - Vedlejší a osta...'!F33</f>
        <v>0</v>
      </c>
      <c r="BA61" s="135">
        <f>'3 - VON - Vedlejší a osta...'!F34</f>
        <v>0</v>
      </c>
      <c r="BB61" s="135">
        <f>'3 - VON - Vedlejší a osta...'!F35</f>
        <v>0</v>
      </c>
      <c r="BC61" s="135">
        <f>'3 - VON - Vedlejší a osta...'!F36</f>
        <v>0</v>
      </c>
      <c r="BD61" s="137">
        <f>'3 - VON - Vedlejší a osta...'!F37</f>
        <v>0</v>
      </c>
      <c r="BE61" s="7"/>
      <c r="BT61" s="123" t="s">
        <v>80</v>
      </c>
      <c r="BV61" s="123" t="s">
        <v>78</v>
      </c>
      <c r="BW61" s="123" t="s">
        <v>100</v>
      </c>
      <c r="BX61" s="123" t="s">
        <v>5</v>
      </c>
      <c r="CL61" s="123" t="s">
        <v>19</v>
      </c>
      <c r="CM61" s="123" t="s">
        <v>87</v>
      </c>
    </row>
    <row r="62" s="2" customFormat="1" ht="30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4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44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</row>
  </sheetData>
  <sheetProtection sheet="1" formatColumns="0" formatRows="0" objects="1" scenarios="1" spinCount="100000" saltValue="ZfTl/NlHYkZjByPAChy2Z8VOAVJYCaU/56lkuhWlX2+8tolox3/MYkkwMPXKDc+g1IchG8efCEQgkYE9Fqs1UA==" hashValue="YZgNHDYiQI+0BjHfbN/WJVRv0As4lVrFIANM+n47NJRMHKRgZOlvk9rPu6t0+lmW6UH/VbbatbTVE19+TNoZbA==" algorithmName="SHA-512" password="CC35"/>
  <mergeCells count="66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1 - SO 01 - Komunikace'!C2" display="/"/>
    <hyperlink ref="A57" location="'2 - SO 02 - Osvětlení pře...'!C2" display="/"/>
    <hyperlink ref="A59" location="'1 - SO 01 Komunikace a zp...'!C2" display="/"/>
    <hyperlink ref="A60" location="'2 - SO 02 Osvětlení přech...'!C2" display="/"/>
    <hyperlink ref="A61" location="'3 - VON - Vedlejší a osta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87</v>
      </c>
    </row>
    <row r="4" hidden="1" s="1" customFormat="1" ht="24.96" customHeight="1">
      <c r="B4" s="20"/>
      <c r="D4" s="140" t="s">
        <v>101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Cyklistická trasa Teplice – I. etapa ul. Písečná – ul. Bystřanská, včetně zastávky MHD</v>
      </c>
      <c r="F7" s="142"/>
      <c r="G7" s="142"/>
      <c r="H7" s="142"/>
      <c r="L7" s="20"/>
    </row>
    <row r="8" hidden="1" s="1" customFormat="1" ht="12" customHeight="1">
      <c r="B8" s="20"/>
      <c r="D8" s="142" t="s">
        <v>102</v>
      </c>
      <c r="L8" s="20"/>
    </row>
    <row r="9" hidden="1" s="2" customFormat="1" ht="16.5" customHeight="1">
      <c r="A9" s="38"/>
      <c r="B9" s="44"/>
      <c r="C9" s="38"/>
      <c r="D9" s="38"/>
      <c r="E9" s="143" t="s">
        <v>103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2" t="s">
        <v>104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5" t="s">
        <v>105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23. 1. 2026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27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2" t="s">
        <v>29</v>
      </c>
      <c r="J17" s="133" t="s">
        <v>30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2" t="s">
        <v>31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29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2" t="s">
        <v>33</v>
      </c>
      <c r="E22" s="38"/>
      <c r="F22" s="38"/>
      <c r="G22" s="38"/>
      <c r="H22" s="38"/>
      <c r="I22" s="142" t="s">
        <v>26</v>
      </c>
      <c r="J22" s="133" t="s">
        <v>34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">
        <v>35</v>
      </c>
      <c r="F23" s="38"/>
      <c r="G23" s="38"/>
      <c r="H23" s="38"/>
      <c r="I23" s="142" t="s">
        <v>29</v>
      </c>
      <c r="J23" s="133" t="s">
        <v>36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2" t="s">
        <v>38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39</v>
      </c>
      <c r="F26" s="38"/>
      <c r="G26" s="38"/>
      <c r="H26" s="38"/>
      <c r="I26" s="142" t="s">
        <v>29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2" t="s">
        <v>40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2" t="s">
        <v>42</v>
      </c>
      <c r="E32" s="38"/>
      <c r="F32" s="38"/>
      <c r="G32" s="38"/>
      <c r="H32" s="38"/>
      <c r="I32" s="38"/>
      <c r="J32" s="153">
        <f>ROUND(J95,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4" t="s">
        <v>44</v>
      </c>
      <c r="G34" s="38"/>
      <c r="H34" s="38"/>
      <c r="I34" s="154" t="s">
        <v>43</v>
      </c>
      <c r="J34" s="154" t="s">
        <v>45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5" t="s">
        <v>46</v>
      </c>
      <c r="E35" s="142" t="s">
        <v>47</v>
      </c>
      <c r="F35" s="156">
        <f>ROUND((SUM(BE95:BE515)),  2)</f>
        <v>0</v>
      </c>
      <c r="G35" s="38"/>
      <c r="H35" s="38"/>
      <c r="I35" s="157">
        <v>0.20999999999999999</v>
      </c>
      <c r="J35" s="156">
        <f>ROUND(((SUM(BE95:BE515))*I35),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48</v>
      </c>
      <c r="F36" s="156">
        <f>ROUND((SUM(BF95:BF515)),  2)</f>
        <v>0</v>
      </c>
      <c r="G36" s="38"/>
      <c r="H36" s="38"/>
      <c r="I36" s="157">
        <v>0.12</v>
      </c>
      <c r="J36" s="156">
        <f>ROUND(((SUM(BF95:BF515))*I36),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49</v>
      </c>
      <c r="F37" s="156">
        <f>ROUND((SUM(BG95:BG515)),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50</v>
      </c>
      <c r="F38" s="156">
        <f>ROUND((SUM(BH95:BH515)),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51</v>
      </c>
      <c r="F39" s="156">
        <f>ROUND((SUM(BI95:BI515)),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8"/>
      <c r="D41" s="159" t="s">
        <v>52</v>
      </c>
      <c r="E41" s="160"/>
      <c r="F41" s="160"/>
      <c r="G41" s="161" t="s">
        <v>53</v>
      </c>
      <c r="H41" s="162" t="s">
        <v>54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Cyklistická trasa Teplice – I. etapa ul. Písečná – ul. Bystřanská, včetně zastávky MHD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103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104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1 - SO 01 - Komunikace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k.ú. Teplice</v>
      </c>
      <c r="G56" s="40"/>
      <c r="H56" s="40"/>
      <c r="I56" s="32" t="s">
        <v>23</v>
      </c>
      <c r="J56" s="72" t="str">
        <f>IF(J14="","",J14)</f>
        <v>23. 1. 2026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Statutární město Teplice</v>
      </c>
      <c r="G58" s="40"/>
      <c r="H58" s="40"/>
      <c r="I58" s="32" t="s">
        <v>33</v>
      </c>
      <c r="J58" s="36" t="str">
        <f>E23</f>
        <v xml:space="preserve">PROJEKTY CHLADNÝ s.r.o.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38</v>
      </c>
      <c r="J59" s="36" t="str">
        <f>E26</f>
        <v>Ladislav Marek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107</v>
      </c>
      <c r="D61" s="171"/>
      <c r="E61" s="171"/>
      <c r="F61" s="171"/>
      <c r="G61" s="171"/>
      <c r="H61" s="171"/>
      <c r="I61" s="171"/>
      <c r="J61" s="172" t="s">
        <v>108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74</v>
      </c>
      <c r="D63" s="40"/>
      <c r="E63" s="40"/>
      <c r="F63" s="40"/>
      <c r="G63" s="40"/>
      <c r="H63" s="40"/>
      <c r="I63" s="40"/>
      <c r="J63" s="102">
        <f>J95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109</v>
      </c>
    </row>
    <row r="64" s="9" customFormat="1" ht="24.96" customHeight="1">
      <c r="A64" s="9"/>
      <c r="B64" s="174"/>
      <c r="C64" s="175"/>
      <c r="D64" s="176" t="s">
        <v>110</v>
      </c>
      <c r="E64" s="177"/>
      <c r="F64" s="177"/>
      <c r="G64" s="177"/>
      <c r="H64" s="177"/>
      <c r="I64" s="177"/>
      <c r="J64" s="178">
        <f>J96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111</v>
      </c>
      <c r="E65" s="182"/>
      <c r="F65" s="182"/>
      <c r="G65" s="182"/>
      <c r="H65" s="182"/>
      <c r="I65" s="182"/>
      <c r="J65" s="183">
        <f>J97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112</v>
      </c>
      <c r="E66" s="182"/>
      <c r="F66" s="182"/>
      <c r="G66" s="182"/>
      <c r="H66" s="182"/>
      <c r="I66" s="182"/>
      <c r="J66" s="183">
        <f>J245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113</v>
      </c>
      <c r="E67" s="182"/>
      <c r="F67" s="182"/>
      <c r="G67" s="182"/>
      <c r="H67" s="182"/>
      <c r="I67" s="182"/>
      <c r="J67" s="183">
        <f>J260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114</v>
      </c>
      <c r="E68" s="182"/>
      <c r="F68" s="182"/>
      <c r="G68" s="182"/>
      <c r="H68" s="182"/>
      <c r="I68" s="182"/>
      <c r="J68" s="183">
        <f>J267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115</v>
      </c>
      <c r="E69" s="182"/>
      <c r="F69" s="182"/>
      <c r="G69" s="182"/>
      <c r="H69" s="182"/>
      <c r="I69" s="182"/>
      <c r="J69" s="183">
        <f>J342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0"/>
      <c r="C70" s="125"/>
      <c r="D70" s="181" t="s">
        <v>116</v>
      </c>
      <c r="E70" s="182"/>
      <c r="F70" s="182"/>
      <c r="G70" s="182"/>
      <c r="H70" s="182"/>
      <c r="I70" s="182"/>
      <c r="J70" s="183">
        <f>J347</f>
        <v>0</v>
      </c>
      <c r="K70" s="125"/>
      <c r="L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0"/>
      <c r="C71" s="125"/>
      <c r="D71" s="181" t="s">
        <v>117</v>
      </c>
      <c r="E71" s="182"/>
      <c r="F71" s="182"/>
      <c r="G71" s="182"/>
      <c r="H71" s="182"/>
      <c r="I71" s="182"/>
      <c r="J71" s="183">
        <f>J356</f>
        <v>0</v>
      </c>
      <c r="K71" s="125"/>
      <c r="L71" s="18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0"/>
      <c r="C72" s="125"/>
      <c r="D72" s="181" t="s">
        <v>118</v>
      </c>
      <c r="E72" s="182"/>
      <c r="F72" s="182"/>
      <c r="G72" s="182"/>
      <c r="H72" s="182"/>
      <c r="I72" s="182"/>
      <c r="J72" s="183">
        <f>J501</f>
        <v>0</v>
      </c>
      <c r="K72" s="125"/>
      <c r="L72" s="18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0"/>
      <c r="C73" s="125"/>
      <c r="D73" s="181" t="s">
        <v>119</v>
      </c>
      <c r="E73" s="182"/>
      <c r="F73" s="182"/>
      <c r="G73" s="182"/>
      <c r="H73" s="182"/>
      <c r="I73" s="182"/>
      <c r="J73" s="183">
        <f>J513</f>
        <v>0</v>
      </c>
      <c r="K73" s="125"/>
      <c r="L73" s="18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9" s="2" customFormat="1" ht="6.96" customHeight="1">
      <c r="A79" s="38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4.96" customHeight="1">
      <c r="A80" s="38"/>
      <c r="B80" s="39"/>
      <c r="C80" s="23" t="s">
        <v>120</v>
      </c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16</v>
      </c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169" t="str">
        <f>E7</f>
        <v>Cyklistická trasa Teplice – I. etapa ul. Písečná – ul. Bystřanská, včetně zastávky MHD</v>
      </c>
      <c r="F83" s="32"/>
      <c r="G83" s="32"/>
      <c r="H83" s="32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" customFormat="1" ht="12" customHeight="1">
      <c r="B84" s="21"/>
      <c r="C84" s="32" t="s">
        <v>102</v>
      </c>
      <c r="D84" s="22"/>
      <c r="E84" s="22"/>
      <c r="F84" s="22"/>
      <c r="G84" s="22"/>
      <c r="H84" s="22"/>
      <c r="I84" s="22"/>
      <c r="J84" s="22"/>
      <c r="K84" s="22"/>
      <c r="L84" s="20"/>
    </row>
    <row r="85" s="2" customFormat="1" ht="16.5" customHeight="1">
      <c r="A85" s="38"/>
      <c r="B85" s="39"/>
      <c r="C85" s="40"/>
      <c r="D85" s="40"/>
      <c r="E85" s="169" t="s">
        <v>103</v>
      </c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69" t="str">
        <f>E11</f>
        <v>1 - SO 01 - Komunikace</v>
      </c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F14</f>
        <v>k.ú. Teplice</v>
      </c>
      <c r="G89" s="40"/>
      <c r="H89" s="40"/>
      <c r="I89" s="32" t="s">
        <v>23</v>
      </c>
      <c r="J89" s="72" t="str">
        <f>IF(J14="","",J14)</f>
        <v>23. 1. 2026</v>
      </c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4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25</v>
      </c>
      <c r="D91" s="40"/>
      <c r="E91" s="40"/>
      <c r="F91" s="27" t="str">
        <f>E17</f>
        <v>Statutární město Teplice</v>
      </c>
      <c r="G91" s="40"/>
      <c r="H91" s="40"/>
      <c r="I91" s="32" t="s">
        <v>33</v>
      </c>
      <c r="J91" s="36" t="str">
        <f>E23</f>
        <v xml:space="preserve">PROJEKTY CHLADNÝ s.r.o. </v>
      </c>
      <c r="K91" s="40"/>
      <c r="L91" s="14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31</v>
      </c>
      <c r="D92" s="40"/>
      <c r="E92" s="40"/>
      <c r="F92" s="27" t="str">
        <f>IF(E20="","",E20)</f>
        <v>Vyplň údaj</v>
      </c>
      <c r="G92" s="40"/>
      <c r="H92" s="40"/>
      <c r="I92" s="32" t="s">
        <v>38</v>
      </c>
      <c r="J92" s="36" t="str">
        <f>E26</f>
        <v>Ladislav Marek</v>
      </c>
      <c r="K92" s="40"/>
      <c r="L92" s="14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14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11" customFormat="1" ht="29.28" customHeight="1">
      <c r="A94" s="185"/>
      <c r="B94" s="186"/>
      <c r="C94" s="187" t="s">
        <v>121</v>
      </c>
      <c r="D94" s="188" t="s">
        <v>61</v>
      </c>
      <c r="E94" s="188" t="s">
        <v>57</v>
      </c>
      <c r="F94" s="188" t="s">
        <v>58</v>
      </c>
      <c r="G94" s="188" t="s">
        <v>122</v>
      </c>
      <c r="H94" s="188" t="s">
        <v>123</v>
      </c>
      <c r="I94" s="188" t="s">
        <v>124</v>
      </c>
      <c r="J94" s="188" t="s">
        <v>108</v>
      </c>
      <c r="K94" s="189" t="s">
        <v>125</v>
      </c>
      <c r="L94" s="190"/>
      <c r="M94" s="92" t="s">
        <v>19</v>
      </c>
      <c r="N94" s="93" t="s">
        <v>46</v>
      </c>
      <c r="O94" s="93" t="s">
        <v>126</v>
      </c>
      <c r="P94" s="93" t="s">
        <v>127</v>
      </c>
      <c r="Q94" s="93" t="s">
        <v>128</v>
      </c>
      <c r="R94" s="93" t="s">
        <v>129</v>
      </c>
      <c r="S94" s="93" t="s">
        <v>130</v>
      </c>
      <c r="T94" s="94" t="s">
        <v>131</v>
      </c>
      <c r="U94" s="185"/>
      <c r="V94" s="185"/>
      <c r="W94" s="185"/>
      <c r="X94" s="185"/>
      <c r="Y94" s="185"/>
      <c r="Z94" s="185"/>
      <c r="AA94" s="185"/>
      <c r="AB94" s="185"/>
      <c r="AC94" s="185"/>
      <c r="AD94" s="185"/>
      <c r="AE94" s="185"/>
    </row>
    <row r="95" s="2" customFormat="1" ht="22.8" customHeight="1">
      <c r="A95" s="38"/>
      <c r="B95" s="39"/>
      <c r="C95" s="99" t="s">
        <v>132</v>
      </c>
      <c r="D95" s="40"/>
      <c r="E95" s="40"/>
      <c r="F95" s="40"/>
      <c r="G95" s="40"/>
      <c r="H95" s="40"/>
      <c r="I95" s="40"/>
      <c r="J95" s="191">
        <f>BK95</f>
        <v>0</v>
      </c>
      <c r="K95" s="40"/>
      <c r="L95" s="44"/>
      <c r="M95" s="95"/>
      <c r="N95" s="192"/>
      <c r="O95" s="96"/>
      <c r="P95" s="193">
        <f>P96</f>
        <v>0</v>
      </c>
      <c r="Q95" s="96"/>
      <c r="R95" s="193">
        <f>R96</f>
        <v>5590.6243141123196</v>
      </c>
      <c r="S95" s="96"/>
      <c r="T95" s="194">
        <f>T96</f>
        <v>1574.2539999999999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75</v>
      </c>
      <c r="AU95" s="17" t="s">
        <v>109</v>
      </c>
      <c r="BK95" s="195">
        <f>BK96</f>
        <v>0</v>
      </c>
    </row>
    <row r="96" s="12" customFormat="1" ht="25.92" customHeight="1">
      <c r="A96" s="12"/>
      <c r="B96" s="196"/>
      <c r="C96" s="197"/>
      <c r="D96" s="198" t="s">
        <v>75</v>
      </c>
      <c r="E96" s="199" t="s">
        <v>133</v>
      </c>
      <c r="F96" s="199" t="s">
        <v>134</v>
      </c>
      <c r="G96" s="197"/>
      <c r="H96" s="197"/>
      <c r="I96" s="200"/>
      <c r="J96" s="201">
        <f>BK96</f>
        <v>0</v>
      </c>
      <c r="K96" s="197"/>
      <c r="L96" s="202"/>
      <c r="M96" s="203"/>
      <c r="N96" s="204"/>
      <c r="O96" s="204"/>
      <c r="P96" s="205">
        <f>P97+P245+P260+P267+P342+P347+P356+P501+P513</f>
        <v>0</v>
      </c>
      <c r="Q96" s="204"/>
      <c r="R96" s="205">
        <f>R97+R245+R260+R267+R342+R347+R356+R501+R513</f>
        <v>5590.6243141123196</v>
      </c>
      <c r="S96" s="204"/>
      <c r="T96" s="206">
        <f>T97+T245+T260+T267+T342+T347+T356+T501+T513</f>
        <v>1574.2539999999999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7" t="s">
        <v>80</v>
      </c>
      <c r="AT96" s="208" t="s">
        <v>75</v>
      </c>
      <c r="AU96" s="208" t="s">
        <v>76</v>
      </c>
      <c r="AY96" s="207" t="s">
        <v>135</v>
      </c>
      <c r="BK96" s="209">
        <f>BK97+BK245+BK260+BK267+BK342+BK347+BK356+BK501+BK513</f>
        <v>0</v>
      </c>
    </row>
    <row r="97" s="12" customFormat="1" ht="22.8" customHeight="1">
      <c r="A97" s="12"/>
      <c r="B97" s="196"/>
      <c r="C97" s="197"/>
      <c r="D97" s="198" t="s">
        <v>75</v>
      </c>
      <c r="E97" s="210" t="s">
        <v>80</v>
      </c>
      <c r="F97" s="210" t="s">
        <v>136</v>
      </c>
      <c r="G97" s="197"/>
      <c r="H97" s="197"/>
      <c r="I97" s="200"/>
      <c r="J97" s="211">
        <f>BK97</f>
        <v>0</v>
      </c>
      <c r="K97" s="197"/>
      <c r="L97" s="202"/>
      <c r="M97" s="203"/>
      <c r="N97" s="204"/>
      <c r="O97" s="204"/>
      <c r="P97" s="205">
        <f>SUM(P98:P244)</f>
        <v>0</v>
      </c>
      <c r="Q97" s="204"/>
      <c r="R97" s="205">
        <f>SUM(R98:R244)</f>
        <v>516.35668999999996</v>
      </c>
      <c r="S97" s="204"/>
      <c r="T97" s="206">
        <f>SUM(T98:T244)</f>
        <v>1570.74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7" t="s">
        <v>80</v>
      </c>
      <c r="AT97" s="208" t="s">
        <v>75</v>
      </c>
      <c r="AU97" s="208" t="s">
        <v>80</v>
      </c>
      <c r="AY97" s="207" t="s">
        <v>135</v>
      </c>
      <c r="BK97" s="209">
        <f>SUM(BK98:BK244)</f>
        <v>0</v>
      </c>
    </row>
    <row r="98" s="2" customFormat="1" ht="37.8" customHeight="1">
      <c r="A98" s="38"/>
      <c r="B98" s="39"/>
      <c r="C98" s="212" t="s">
        <v>80</v>
      </c>
      <c r="D98" s="212" t="s">
        <v>137</v>
      </c>
      <c r="E98" s="213" t="s">
        <v>138</v>
      </c>
      <c r="F98" s="214" t="s">
        <v>139</v>
      </c>
      <c r="G98" s="215" t="s">
        <v>140</v>
      </c>
      <c r="H98" s="216">
        <v>39</v>
      </c>
      <c r="I98" s="217"/>
      <c r="J98" s="218">
        <f>ROUND(I98*H98,2)</f>
        <v>0</v>
      </c>
      <c r="K98" s="214" t="s">
        <v>141</v>
      </c>
      <c r="L98" s="44"/>
      <c r="M98" s="219" t="s">
        <v>19</v>
      </c>
      <c r="N98" s="220" t="s">
        <v>47</v>
      </c>
      <c r="O98" s="84"/>
      <c r="P98" s="221">
        <f>O98*H98</f>
        <v>0</v>
      </c>
      <c r="Q98" s="221">
        <v>0</v>
      </c>
      <c r="R98" s="221">
        <f>Q98*H98</f>
        <v>0</v>
      </c>
      <c r="S98" s="221">
        <v>0.26000000000000001</v>
      </c>
      <c r="T98" s="222">
        <f>S98*H98</f>
        <v>10.140000000000001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3" t="s">
        <v>142</v>
      </c>
      <c r="AT98" s="223" t="s">
        <v>137</v>
      </c>
      <c r="AU98" s="223" t="s">
        <v>87</v>
      </c>
      <c r="AY98" s="17" t="s">
        <v>135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80</v>
      </c>
      <c r="BK98" s="224">
        <f>ROUND(I98*H98,2)</f>
        <v>0</v>
      </c>
      <c r="BL98" s="17" t="s">
        <v>142</v>
      </c>
      <c r="BM98" s="223" t="s">
        <v>143</v>
      </c>
    </row>
    <row r="99" s="2" customFormat="1">
      <c r="A99" s="38"/>
      <c r="B99" s="39"/>
      <c r="C99" s="40"/>
      <c r="D99" s="225" t="s">
        <v>144</v>
      </c>
      <c r="E99" s="40"/>
      <c r="F99" s="226" t="s">
        <v>145</v>
      </c>
      <c r="G99" s="40"/>
      <c r="H99" s="40"/>
      <c r="I99" s="227"/>
      <c r="J99" s="40"/>
      <c r="K99" s="40"/>
      <c r="L99" s="44"/>
      <c r="M99" s="228"/>
      <c r="N99" s="229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144</v>
      </c>
      <c r="AU99" s="17" t="s">
        <v>87</v>
      </c>
    </row>
    <row r="100" s="13" customFormat="1">
      <c r="A100" s="13"/>
      <c r="B100" s="230"/>
      <c r="C100" s="231"/>
      <c r="D100" s="232" t="s">
        <v>146</v>
      </c>
      <c r="E100" s="233" t="s">
        <v>19</v>
      </c>
      <c r="F100" s="234" t="s">
        <v>147</v>
      </c>
      <c r="G100" s="231"/>
      <c r="H100" s="233" t="s">
        <v>19</v>
      </c>
      <c r="I100" s="235"/>
      <c r="J100" s="231"/>
      <c r="K100" s="231"/>
      <c r="L100" s="236"/>
      <c r="M100" s="237"/>
      <c r="N100" s="238"/>
      <c r="O100" s="238"/>
      <c r="P100" s="238"/>
      <c r="Q100" s="238"/>
      <c r="R100" s="238"/>
      <c r="S100" s="238"/>
      <c r="T100" s="23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0" t="s">
        <v>146</v>
      </c>
      <c r="AU100" s="240" t="s">
        <v>87</v>
      </c>
      <c r="AV100" s="13" t="s">
        <v>80</v>
      </c>
      <c r="AW100" s="13" t="s">
        <v>37</v>
      </c>
      <c r="AX100" s="13" t="s">
        <v>76</v>
      </c>
      <c r="AY100" s="240" t="s">
        <v>135</v>
      </c>
    </row>
    <row r="101" s="14" customFormat="1">
      <c r="A101" s="14"/>
      <c r="B101" s="241"/>
      <c r="C101" s="242"/>
      <c r="D101" s="232" t="s">
        <v>146</v>
      </c>
      <c r="E101" s="243" t="s">
        <v>19</v>
      </c>
      <c r="F101" s="244" t="s">
        <v>148</v>
      </c>
      <c r="G101" s="242"/>
      <c r="H101" s="245">
        <v>39</v>
      </c>
      <c r="I101" s="246"/>
      <c r="J101" s="242"/>
      <c r="K101" s="242"/>
      <c r="L101" s="247"/>
      <c r="M101" s="248"/>
      <c r="N101" s="249"/>
      <c r="O101" s="249"/>
      <c r="P101" s="249"/>
      <c r="Q101" s="249"/>
      <c r="R101" s="249"/>
      <c r="S101" s="249"/>
      <c r="T101" s="250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1" t="s">
        <v>146</v>
      </c>
      <c r="AU101" s="251" t="s">
        <v>87</v>
      </c>
      <c r="AV101" s="14" t="s">
        <v>87</v>
      </c>
      <c r="AW101" s="14" t="s">
        <v>37</v>
      </c>
      <c r="AX101" s="14" t="s">
        <v>80</v>
      </c>
      <c r="AY101" s="251" t="s">
        <v>135</v>
      </c>
    </row>
    <row r="102" s="2" customFormat="1" ht="37.8" customHeight="1">
      <c r="A102" s="38"/>
      <c r="B102" s="39"/>
      <c r="C102" s="212" t="s">
        <v>87</v>
      </c>
      <c r="D102" s="212" t="s">
        <v>137</v>
      </c>
      <c r="E102" s="213" t="s">
        <v>149</v>
      </c>
      <c r="F102" s="214" t="s">
        <v>150</v>
      </c>
      <c r="G102" s="215" t="s">
        <v>140</v>
      </c>
      <c r="H102" s="216">
        <v>123</v>
      </c>
      <c r="I102" s="217"/>
      <c r="J102" s="218">
        <f>ROUND(I102*H102,2)</f>
        <v>0</v>
      </c>
      <c r="K102" s="214" t="s">
        <v>141</v>
      </c>
      <c r="L102" s="44"/>
      <c r="M102" s="219" t="s">
        <v>19</v>
      </c>
      <c r="N102" s="220" t="s">
        <v>47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0.17000000000000001</v>
      </c>
      <c r="T102" s="222">
        <f>S102*H102</f>
        <v>20.91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142</v>
      </c>
      <c r="AT102" s="223" t="s">
        <v>137</v>
      </c>
      <c r="AU102" s="223" t="s">
        <v>87</v>
      </c>
      <c r="AY102" s="17" t="s">
        <v>135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80</v>
      </c>
      <c r="BK102" s="224">
        <f>ROUND(I102*H102,2)</f>
        <v>0</v>
      </c>
      <c r="BL102" s="17" t="s">
        <v>142</v>
      </c>
      <c r="BM102" s="223" t="s">
        <v>151</v>
      </c>
    </row>
    <row r="103" s="2" customFormat="1">
      <c r="A103" s="38"/>
      <c r="B103" s="39"/>
      <c r="C103" s="40"/>
      <c r="D103" s="225" t="s">
        <v>144</v>
      </c>
      <c r="E103" s="40"/>
      <c r="F103" s="226" t="s">
        <v>152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144</v>
      </c>
      <c r="AU103" s="17" t="s">
        <v>87</v>
      </c>
    </row>
    <row r="104" s="13" customFormat="1">
      <c r="A104" s="13"/>
      <c r="B104" s="230"/>
      <c r="C104" s="231"/>
      <c r="D104" s="232" t="s">
        <v>146</v>
      </c>
      <c r="E104" s="233" t="s">
        <v>19</v>
      </c>
      <c r="F104" s="234" t="s">
        <v>153</v>
      </c>
      <c r="G104" s="231"/>
      <c r="H104" s="233" t="s">
        <v>19</v>
      </c>
      <c r="I104" s="235"/>
      <c r="J104" s="231"/>
      <c r="K104" s="231"/>
      <c r="L104" s="236"/>
      <c r="M104" s="237"/>
      <c r="N104" s="238"/>
      <c r="O104" s="238"/>
      <c r="P104" s="238"/>
      <c r="Q104" s="238"/>
      <c r="R104" s="238"/>
      <c r="S104" s="238"/>
      <c r="T104" s="23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0" t="s">
        <v>146</v>
      </c>
      <c r="AU104" s="240" t="s">
        <v>87</v>
      </c>
      <c r="AV104" s="13" t="s">
        <v>80</v>
      </c>
      <c r="AW104" s="13" t="s">
        <v>37</v>
      </c>
      <c r="AX104" s="13" t="s">
        <v>76</v>
      </c>
      <c r="AY104" s="240" t="s">
        <v>135</v>
      </c>
    </row>
    <row r="105" s="14" customFormat="1">
      <c r="A105" s="14"/>
      <c r="B105" s="241"/>
      <c r="C105" s="242"/>
      <c r="D105" s="232" t="s">
        <v>146</v>
      </c>
      <c r="E105" s="243" t="s">
        <v>19</v>
      </c>
      <c r="F105" s="244" t="s">
        <v>154</v>
      </c>
      <c r="G105" s="242"/>
      <c r="H105" s="245">
        <v>123</v>
      </c>
      <c r="I105" s="246"/>
      <c r="J105" s="242"/>
      <c r="K105" s="242"/>
      <c r="L105" s="247"/>
      <c r="M105" s="248"/>
      <c r="N105" s="249"/>
      <c r="O105" s="249"/>
      <c r="P105" s="249"/>
      <c r="Q105" s="249"/>
      <c r="R105" s="249"/>
      <c r="S105" s="249"/>
      <c r="T105" s="25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1" t="s">
        <v>146</v>
      </c>
      <c r="AU105" s="251" t="s">
        <v>87</v>
      </c>
      <c r="AV105" s="14" t="s">
        <v>87</v>
      </c>
      <c r="AW105" s="14" t="s">
        <v>37</v>
      </c>
      <c r="AX105" s="14" t="s">
        <v>80</v>
      </c>
      <c r="AY105" s="251" t="s">
        <v>135</v>
      </c>
    </row>
    <row r="106" s="2" customFormat="1" ht="37.8" customHeight="1">
      <c r="A106" s="38"/>
      <c r="B106" s="39"/>
      <c r="C106" s="212" t="s">
        <v>97</v>
      </c>
      <c r="D106" s="212" t="s">
        <v>137</v>
      </c>
      <c r="E106" s="213" t="s">
        <v>155</v>
      </c>
      <c r="F106" s="214" t="s">
        <v>156</v>
      </c>
      <c r="G106" s="215" t="s">
        <v>140</v>
      </c>
      <c r="H106" s="216">
        <v>123</v>
      </c>
      <c r="I106" s="217"/>
      <c r="J106" s="218">
        <f>ROUND(I106*H106,2)</f>
        <v>0</v>
      </c>
      <c r="K106" s="214" t="s">
        <v>141</v>
      </c>
      <c r="L106" s="44"/>
      <c r="M106" s="219" t="s">
        <v>19</v>
      </c>
      <c r="N106" s="220" t="s">
        <v>47</v>
      </c>
      <c r="O106" s="84"/>
      <c r="P106" s="221">
        <f>O106*H106</f>
        <v>0</v>
      </c>
      <c r="Q106" s="221">
        <v>0</v>
      </c>
      <c r="R106" s="221">
        <f>Q106*H106</f>
        <v>0</v>
      </c>
      <c r="S106" s="221">
        <v>0.316</v>
      </c>
      <c r="T106" s="222">
        <f>S106*H106</f>
        <v>38.868000000000002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142</v>
      </c>
      <c r="AT106" s="223" t="s">
        <v>137</v>
      </c>
      <c r="AU106" s="223" t="s">
        <v>87</v>
      </c>
      <c r="AY106" s="17" t="s">
        <v>135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80</v>
      </c>
      <c r="BK106" s="224">
        <f>ROUND(I106*H106,2)</f>
        <v>0</v>
      </c>
      <c r="BL106" s="17" t="s">
        <v>142</v>
      </c>
      <c r="BM106" s="223" t="s">
        <v>157</v>
      </c>
    </row>
    <row r="107" s="2" customFormat="1">
      <c r="A107" s="38"/>
      <c r="B107" s="39"/>
      <c r="C107" s="40"/>
      <c r="D107" s="225" t="s">
        <v>144</v>
      </c>
      <c r="E107" s="40"/>
      <c r="F107" s="226" t="s">
        <v>158</v>
      </c>
      <c r="G107" s="40"/>
      <c r="H107" s="40"/>
      <c r="I107" s="227"/>
      <c r="J107" s="40"/>
      <c r="K107" s="40"/>
      <c r="L107" s="44"/>
      <c r="M107" s="228"/>
      <c r="N107" s="22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144</v>
      </c>
      <c r="AU107" s="17" t="s">
        <v>87</v>
      </c>
    </row>
    <row r="108" s="13" customFormat="1">
      <c r="A108" s="13"/>
      <c r="B108" s="230"/>
      <c r="C108" s="231"/>
      <c r="D108" s="232" t="s">
        <v>146</v>
      </c>
      <c r="E108" s="233" t="s">
        <v>19</v>
      </c>
      <c r="F108" s="234" t="s">
        <v>159</v>
      </c>
      <c r="G108" s="231"/>
      <c r="H108" s="233" t="s">
        <v>19</v>
      </c>
      <c r="I108" s="235"/>
      <c r="J108" s="231"/>
      <c r="K108" s="231"/>
      <c r="L108" s="236"/>
      <c r="M108" s="237"/>
      <c r="N108" s="238"/>
      <c r="O108" s="238"/>
      <c r="P108" s="238"/>
      <c r="Q108" s="238"/>
      <c r="R108" s="238"/>
      <c r="S108" s="238"/>
      <c r="T108" s="23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0" t="s">
        <v>146</v>
      </c>
      <c r="AU108" s="240" t="s">
        <v>87</v>
      </c>
      <c r="AV108" s="13" t="s">
        <v>80</v>
      </c>
      <c r="AW108" s="13" t="s">
        <v>37</v>
      </c>
      <c r="AX108" s="13" t="s">
        <v>76</v>
      </c>
      <c r="AY108" s="240" t="s">
        <v>135</v>
      </c>
    </row>
    <row r="109" s="14" customFormat="1">
      <c r="A109" s="14"/>
      <c r="B109" s="241"/>
      <c r="C109" s="242"/>
      <c r="D109" s="232" t="s">
        <v>146</v>
      </c>
      <c r="E109" s="243" t="s">
        <v>19</v>
      </c>
      <c r="F109" s="244" t="s">
        <v>154</v>
      </c>
      <c r="G109" s="242"/>
      <c r="H109" s="245">
        <v>123</v>
      </c>
      <c r="I109" s="246"/>
      <c r="J109" s="242"/>
      <c r="K109" s="242"/>
      <c r="L109" s="247"/>
      <c r="M109" s="248"/>
      <c r="N109" s="249"/>
      <c r="O109" s="249"/>
      <c r="P109" s="249"/>
      <c r="Q109" s="249"/>
      <c r="R109" s="249"/>
      <c r="S109" s="249"/>
      <c r="T109" s="25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1" t="s">
        <v>146</v>
      </c>
      <c r="AU109" s="251" t="s">
        <v>87</v>
      </c>
      <c r="AV109" s="14" t="s">
        <v>87</v>
      </c>
      <c r="AW109" s="14" t="s">
        <v>37</v>
      </c>
      <c r="AX109" s="14" t="s">
        <v>80</v>
      </c>
      <c r="AY109" s="251" t="s">
        <v>135</v>
      </c>
    </row>
    <row r="110" s="2" customFormat="1" ht="37.8" customHeight="1">
      <c r="A110" s="38"/>
      <c r="B110" s="39"/>
      <c r="C110" s="212" t="s">
        <v>142</v>
      </c>
      <c r="D110" s="212" t="s">
        <v>137</v>
      </c>
      <c r="E110" s="213" t="s">
        <v>160</v>
      </c>
      <c r="F110" s="214" t="s">
        <v>161</v>
      </c>
      <c r="G110" s="215" t="s">
        <v>140</v>
      </c>
      <c r="H110" s="216">
        <v>1375</v>
      </c>
      <c r="I110" s="217"/>
      <c r="J110" s="218">
        <f>ROUND(I110*H110,2)</f>
        <v>0</v>
      </c>
      <c r="K110" s="214" t="s">
        <v>141</v>
      </c>
      <c r="L110" s="44"/>
      <c r="M110" s="219" t="s">
        <v>19</v>
      </c>
      <c r="N110" s="220" t="s">
        <v>47</v>
      </c>
      <c r="O110" s="84"/>
      <c r="P110" s="221">
        <f>O110*H110</f>
        <v>0</v>
      </c>
      <c r="Q110" s="221">
        <v>0</v>
      </c>
      <c r="R110" s="221">
        <f>Q110*H110</f>
        <v>0</v>
      </c>
      <c r="S110" s="221">
        <v>0.625</v>
      </c>
      <c r="T110" s="222">
        <f>S110*H110</f>
        <v>859.375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142</v>
      </c>
      <c r="AT110" s="223" t="s">
        <v>137</v>
      </c>
      <c r="AU110" s="223" t="s">
        <v>87</v>
      </c>
      <c r="AY110" s="17" t="s">
        <v>135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80</v>
      </c>
      <c r="BK110" s="224">
        <f>ROUND(I110*H110,2)</f>
        <v>0</v>
      </c>
      <c r="BL110" s="17" t="s">
        <v>142</v>
      </c>
      <c r="BM110" s="223" t="s">
        <v>162</v>
      </c>
    </row>
    <row r="111" s="2" customFormat="1">
      <c r="A111" s="38"/>
      <c r="B111" s="39"/>
      <c r="C111" s="40"/>
      <c r="D111" s="225" t="s">
        <v>144</v>
      </c>
      <c r="E111" s="40"/>
      <c r="F111" s="226" t="s">
        <v>163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144</v>
      </c>
      <c r="AU111" s="17" t="s">
        <v>87</v>
      </c>
    </row>
    <row r="112" s="13" customFormat="1">
      <c r="A112" s="13"/>
      <c r="B112" s="230"/>
      <c r="C112" s="231"/>
      <c r="D112" s="232" t="s">
        <v>146</v>
      </c>
      <c r="E112" s="233" t="s">
        <v>19</v>
      </c>
      <c r="F112" s="234" t="s">
        <v>164</v>
      </c>
      <c r="G112" s="231"/>
      <c r="H112" s="233" t="s">
        <v>19</v>
      </c>
      <c r="I112" s="235"/>
      <c r="J112" s="231"/>
      <c r="K112" s="231"/>
      <c r="L112" s="236"/>
      <c r="M112" s="237"/>
      <c r="N112" s="238"/>
      <c r="O112" s="238"/>
      <c r="P112" s="238"/>
      <c r="Q112" s="238"/>
      <c r="R112" s="238"/>
      <c r="S112" s="238"/>
      <c r="T112" s="23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0" t="s">
        <v>146</v>
      </c>
      <c r="AU112" s="240" t="s">
        <v>87</v>
      </c>
      <c r="AV112" s="13" t="s">
        <v>80</v>
      </c>
      <c r="AW112" s="13" t="s">
        <v>37</v>
      </c>
      <c r="AX112" s="13" t="s">
        <v>76</v>
      </c>
      <c r="AY112" s="240" t="s">
        <v>135</v>
      </c>
    </row>
    <row r="113" s="14" customFormat="1">
      <c r="A113" s="14"/>
      <c r="B113" s="241"/>
      <c r="C113" s="242"/>
      <c r="D113" s="232" t="s">
        <v>146</v>
      </c>
      <c r="E113" s="243" t="s">
        <v>19</v>
      </c>
      <c r="F113" s="244" t="s">
        <v>165</v>
      </c>
      <c r="G113" s="242"/>
      <c r="H113" s="245">
        <v>1375</v>
      </c>
      <c r="I113" s="246"/>
      <c r="J113" s="242"/>
      <c r="K113" s="242"/>
      <c r="L113" s="247"/>
      <c r="M113" s="248"/>
      <c r="N113" s="249"/>
      <c r="O113" s="249"/>
      <c r="P113" s="249"/>
      <c r="Q113" s="249"/>
      <c r="R113" s="249"/>
      <c r="S113" s="249"/>
      <c r="T113" s="250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1" t="s">
        <v>146</v>
      </c>
      <c r="AU113" s="251" t="s">
        <v>87</v>
      </c>
      <c r="AV113" s="14" t="s">
        <v>87</v>
      </c>
      <c r="AW113" s="14" t="s">
        <v>37</v>
      </c>
      <c r="AX113" s="14" t="s">
        <v>80</v>
      </c>
      <c r="AY113" s="251" t="s">
        <v>135</v>
      </c>
    </row>
    <row r="114" s="2" customFormat="1" ht="37.8" customHeight="1">
      <c r="A114" s="38"/>
      <c r="B114" s="39"/>
      <c r="C114" s="212" t="s">
        <v>166</v>
      </c>
      <c r="D114" s="212" t="s">
        <v>137</v>
      </c>
      <c r="E114" s="213" t="s">
        <v>167</v>
      </c>
      <c r="F114" s="214" t="s">
        <v>168</v>
      </c>
      <c r="G114" s="215" t="s">
        <v>140</v>
      </c>
      <c r="H114" s="216">
        <v>30</v>
      </c>
      <c r="I114" s="217"/>
      <c r="J114" s="218">
        <f>ROUND(I114*H114,2)</f>
        <v>0</v>
      </c>
      <c r="K114" s="214" t="s">
        <v>141</v>
      </c>
      <c r="L114" s="44"/>
      <c r="M114" s="219" t="s">
        <v>19</v>
      </c>
      <c r="N114" s="220" t="s">
        <v>47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0.17000000000000001</v>
      </c>
      <c r="T114" s="222">
        <f>S114*H114</f>
        <v>5.1000000000000005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142</v>
      </c>
      <c r="AT114" s="223" t="s">
        <v>137</v>
      </c>
      <c r="AU114" s="223" t="s">
        <v>87</v>
      </c>
      <c r="AY114" s="17" t="s">
        <v>135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80</v>
      </c>
      <c r="BK114" s="224">
        <f>ROUND(I114*H114,2)</f>
        <v>0</v>
      </c>
      <c r="BL114" s="17" t="s">
        <v>142</v>
      </c>
      <c r="BM114" s="223" t="s">
        <v>169</v>
      </c>
    </row>
    <row r="115" s="2" customFormat="1">
      <c r="A115" s="38"/>
      <c r="B115" s="39"/>
      <c r="C115" s="40"/>
      <c r="D115" s="225" t="s">
        <v>144</v>
      </c>
      <c r="E115" s="40"/>
      <c r="F115" s="226" t="s">
        <v>170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144</v>
      </c>
      <c r="AU115" s="17" t="s">
        <v>87</v>
      </c>
    </row>
    <row r="116" s="13" customFormat="1">
      <c r="A116" s="13"/>
      <c r="B116" s="230"/>
      <c r="C116" s="231"/>
      <c r="D116" s="232" t="s">
        <v>146</v>
      </c>
      <c r="E116" s="233" t="s">
        <v>19</v>
      </c>
      <c r="F116" s="234" t="s">
        <v>171</v>
      </c>
      <c r="G116" s="231"/>
      <c r="H116" s="233" t="s">
        <v>19</v>
      </c>
      <c r="I116" s="235"/>
      <c r="J116" s="231"/>
      <c r="K116" s="231"/>
      <c r="L116" s="236"/>
      <c r="M116" s="237"/>
      <c r="N116" s="238"/>
      <c r="O116" s="238"/>
      <c r="P116" s="238"/>
      <c r="Q116" s="238"/>
      <c r="R116" s="238"/>
      <c r="S116" s="238"/>
      <c r="T116" s="23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0" t="s">
        <v>146</v>
      </c>
      <c r="AU116" s="240" t="s">
        <v>87</v>
      </c>
      <c r="AV116" s="13" t="s">
        <v>80</v>
      </c>
      <c r="AW116" s="13" t="s">
        <v>37</v>
      </c>
      <c r="AX116" s="13" t="s">
        <v>76</v>
      </c>
      <c r="AY116" s="240" t="s">
        <v>135</v>
      </c>
    </row>
    <row r="117" s="14" customFormat="1">
      <c r="A117" s="14"/>
      <c r="B117" s="241"/>
      <c r="C117" s="242"/>
      <c r="D117" s="232" t="s">
        <v>146</v>
      </c>
      <c r="E117" s="243" t="s">
        <v>19</v>
      </c>
      <c r="F117" s="244" t="s">
        <v>172</v>
      </c>
      <c r="G117" s="242"/>
      <c r="H117" s="245">
        <v>30</v>
      </c>
      <c r="I117" s="246"/>
      <c r="J117" s="242"/>
      <c r="K117" s="242"/>
      <c r="L117" s="247"/>
      <c r="M117" s="248"/>
      <c r="N117" s="249"/>
      <c r="O117" s="249"/>
      <c r="P117" s="249"/>
      <c r="Q117" s="249"/>
      <c r="R117" s="249"/>
      <c r="S117" s="249"/>
      <c r="T117" s="250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1" t="s">
        <v>146</v>
      </c>
      <c r="AU117" s="251" t="s">
        <v>87</v>
      </c>
      <c r="AV117" s="14" t="s">
        <v>87</v>
      </c>
      <c r="AW117" s="14" t="s">
        <v>37</v>
      </c>
      <c r="AX117" s="14" t="s">
        <v>80</v>
      </c>
      <c r="AY117" s="251" t="s">
        <v>135</v>
      </c>
    </row>
    <row r="118" s="2" customFormat="1" ht="37.8" customHeight="1">
      <c r="A118" s="38"/>
      <c r="B118" s="39"/>
      <c r="C118" s="212" t="s">
        <v>173</v>
      </c>
      <c r="D118" s="212" t="s">
        <v>137</v>
      </c>
      <c r="E118" s="213" t="s">
        <v>174</v>
      </c>
      <c r="F118" s="214" t="s">
        <v>175</v>
      </c>
      <c r="G118" s="215" t="s">
        <v>140</v>
      </c>
      <c r="H118" s="216">
        <v>95</v>
      </c>
      <c r="I118" s="217"/>
      <c r="J118" s="218">
        <f>ROUND(I118*H118,2)</f>
        <v>0</v>
      </c>
      <c r="K118" s="214" t="s">
        <v>141</v>
      </c>
      <c r="L118" s="44"/>
      <c r="M118" s="219" t="s">
        <v>19</v>
      </c>
      <c r="N118" s="220" t="s">
        <v>47</v>
      </c>
      <c r="O118" s="84"/>
      <c r="P118" s="221">
        <f>O118*H118</f>
        <v>0</v>
      </c>
      <c r="Q118" s="221">
        <v>0</v>
      </c>
      <c r="R118" s="221">
        <f>Q118*H118</f>
        <v>0</v>
      </c>
      <c r="S118" s="221">
        <v>0.28999999999999998</v>
      </c>
      <c r="T118" s="222">
        <f>S118*H118</f>
        <v>27.549999999999997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142</v>
      </c>
      <c r="AT118" s="223" t="s">
        <v>137</v>
      </c>
      <c r="AU118" s="223" t="s">
        <v>87</v>
      </c>
      <c r="AY118" s="17" t="s">
        <v>135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80</v>
      </c>
      <c r="BK118" s="224">
        <f>ROUND(I118*H118,2)</f>
        <v>0</v>
      </c>
      <c r="BL118" s="17" t="s">
        <v>142</v>
      </c>
      <c r="BM118" s="223" t="s">
        <v>176</v>
      </c>
    </row>
    <row r="119" s="2" customFormat="1">
      <c r="A119" s="38"/>
      <c r="B119" s="39"/>
      <c r="C119" s="40"/>
      <c r="D119" s="225" t="s">
        <v>144</v>
      </c>
      <c r="E119" s="40"/>
      <c r="F119" s="226" t="s">
        <v>177</v>
      </c>
      <c r="G119" s="40"/>
      <c r="H119" s="40"/>
      <c r="I119" s="227"/>
      <c r="J119" s="40"/>
      <c r="K119" s="40"/>
      <c r="L119" s="44"/>
      <c r="M119" s="228"/>
      <c r="N119" s="229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144</v>
      </c>
      <c r="AU119" s="17" t="s">
        <v>87</v>
      </c>
    </row>
    <row r="120" s="13" customFormat="1">
      <c r="A120" s="13"/>
      <c r="B120" s="230"/>
      <c r="C120" s="231"/>
      <c r="D120" s="232" t="s">
        <v>146</v>
      </c>
      <c r="E120" s="233" t="s">
        <v>19</v>
      </c>
      <c r="F120" s="234" t="s">
        <v>178</v>
      </c>
      <c r="G120" s="231"/>
      <c r="H120" s="233" t="s">
        <v>19</v>
      </c>
      <c r="I120" s="235"/>
      <c r="J120" s="231"/>
      <c r="K120" s="231"/>
      <c r="L120" s="236"/>
      <c r="M120" s="237"/>
      <c r="N120" s="238"/>
      <c r="O120" s="238"/>
      <c r="P120" s="238"/>
      <c r="Q120" s="238"/>
      <c r="R120" s="238"/>
      <c r="S120" s="238"/>
      <c r="T120" s="23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0" t="s">
        <v>146</v>
      </c>
      <c r="AU120" s="240" t="s">
        <v>87</v>
      </c>
      <c r="AV120" s="13" t="s">
        <v>80</v>
      </c>
      <c r="AW120" s="13" t="s">
        <v>37</v>
      </c>
      <c r="AX120" s="13" t="s">
        <v>76</v>
      </c>
      <c r="AY120" s="240" t="s">
        <v>135</v>
      </c>
    </row>
    <row r="121" s="14" customFormat="1">
      <c r="A121" s="14"/>
      <c r="B121" s="241"/>
      <c r="C121" s="242"/>
      <c r="D121" s="232" t="s">
        <v>146</v>
      </c>
      <c r="E121" s="243" t="s">
        <v>19</v>
      </c>
      <c r="F121" s="244" t="s">
        <v>179</v>
      </c>
      <c r="G121" s="242"/>
      <c r="H121" s="245">
        <v>34</v>
      </c>
      <c r="I121" s="246"/>
      <c r="J121" s="242"/>
      <c r="K121" s="242"/>
      <c r="L121" s="247"/>
      <c r="M121" s="248"/>
      <c r="N121" s="249"/>
      <c r="O121" s="249"/>
      <c r="P121" s="249"/>
      <c r="Q121" s="249"/>
      <c r="R121" s="249"/>
      <c r="S121" s="249"/>
      <c r="T121" s="250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1" t="s">
        <v>146</v>
      </c>
      <c r="AU121" s="251" t="s">
        <v>87</v>
      </c>
      <c r="AV121" s="14" t="s">
        <v>87</v>
      </c>
      <c r="AW121" s="14" t="s">
        <v>37</v>
      </c>
      <c r="AX121" s="14" t="s">
        <v>76</v>
      </c>
      <c r="AY121" s="251" t="s">
        <v>135</v>
      </c>
    </row>
    <row r="122" s="13" customFormat="1">
      <c r="A122" s="13"/>
      <c r="B122" s="230"/>
      <c r="C122" s="231"/>
      <c r="D122" s="232" t="s">
        <v>146</v>
      </c>
      <c r="E122" s="233" t="s">
        <v>19</v>
      </c>
      <c r="F122" s="234" t="s">
        <v>180</v>
      </c>
      <c r="G122" s="231"/>
      <c r="H122" s="233" t="s">
        <v>19</v>
      </c>
      <c r="I122" s="235"/>
      <c r="J122" s="231"/>
      <c r="K122" s="231"/>
      <c r="L122" s="236"/>
      <c r="M122" s="237"/>
      <c r="N122" s="238"/>
      <c r="O122" s="238"/>
      <c r="P122" s="238"/>
      <c r="Q122" s="238"/>
      <c r="R122" s="238"/>
      <c r="S122" s="238"/>
      <c r="T122" s="23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0" t="s">
        <v>146</v>
      </c>
      <c r="AU122" s="240" t="s">
        <v>87</v>
      </c>
      <c r="AV122" s="13" t="s">
        <v>80</v>
      </c>
      <c r="AW122" s="13" t="s">
        <v>37</v>
      </c>
      <c r="AX122" s="13" t="s">
        <v>76</v>
      </c>
      <c r="AY122" s="240" t="s">
        <v>135</v>
      </c>
    </row>
    <row r="123" s="14" customFormat="1">
      <c r="A123" s="14"/>
      <c r="B123" s="241"/>
      <c r="C123" s="242"/>
      <c r="D123" s="232" t="s">
        <v>146</v>
      </c>
      <c r="E123" s="243" t="s">
        <v>19</v>
      </c>
      <c r="F123" s="244" t="s">
        <v>181</v>
      </c>
      <c r="G123" s="242"/>
      <c r="H123" s="245">
        <v>22</v>
      </c>
      <c r="I123" s="246"/>
      <c r="J123" s="242"/>
      <c r="K123" s="242"/>
      <c r="L123" s="247"/>
      <c r="M123" s="248"/>
      <c r="N123" s="249"/>
      <c r="O123" s="249"/>
      <c r="P123" s="249"/>
      <c r="Q123" s="249"/>
      <c r="R123" s="249"/>
      <c r="S123" s="249"/>
      <c r="T123" s="250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1" t="s">
        <v>146</v>
      </c>
      <c r="AU123" s="251" t="s">
        <v>87</v>
      </c>
      <c r="AV123" s="14" t="s">
        <v>87</v>
      </c>
      <c r="AW123" s="14" t="s">
        <v>37</v>
      </c>
      <c r="AX123" s="14" t="s">
        <v>76</v>
      </c>
      <c r="AY123" s="251" t="s">
        <v>135</v>
      </c>
    </row>
    <row r="124" s="13" customFormat="1">
      <c r="A124" s="13"/>
      <c r="B124" s="230"/>
      <c r="C124" s="231"/>
      <c r="D124" s="232" t="s">
        <v>146</v>
      </c>
      <c r="E124" s="233" t="s">
        <v>19</v>
      </c>
      <c r="F124" s="234" t="s">
        <v>182</v>
      </c>
      <c r="G124" s="231"/>
      <c r="H124" s="233" t="s">
        <v>19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0" t="s">
        <v>146</v>
      </c>
      <c r="AU124" s="240" t="s">
        <v>87</v>
      </c>
      <c r="AV124" s="13" t="s">
        <v>80</v>
      </c>
      <c r="AW124" s="13" t="s">
        <v>37</v>
      </c>
      <c r="AX124" s="13" t="s">
        <v>76</v>
      </c>
      <c r="AY124" s="240" t="s">
        <v>135</v>
      </c>
    </row>
    <row r="125" s="14" customFormat="1">
      <c r="A125" s="14"/>
      <c r="B125" s="241"/>
      <c r="C125" s="242"/>
      <c r="D125" s="232" t="s">
        <v>146</v>
      </c>
      <c r="E125" s="243" t="s">
        <v>19</v>
      </c>
      <c r="F125" s="244" t="s">
        <v>148</v>
      </c>
      <c r="G125" s="242"/>
      <c r="H125" s="245">
        <v>39</v>
      </c>
      <c r="I125" s="246"/>
      <c r="J125" s="242"/>
      <c r="K125" s="242"/>
      <c r="L125" s="247"/>
      <c r="M125" s="248"/>
      <c r="N125" s="249"/>
      <c r="O125" s="249"/>
      <c r="P125" s="249"/>
      <c r="Q125" s="249"/>
      <c r="R125" s="249"/>
      <c r="S125" s="249"/>
      <c r="T125" s="25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1" t="s">
        <v>146</v>
      </c>
      <c r="AU125" s="251" t="s">
        <v>87</v>
      </c>
      <c r="AV125" s="14" t="s">
        <v>87</v>
      </c>
      <c r="AW125" s="14" t="s">
        <v>37</v>
      </c>
      <c r="AX125" s="14" t="s">
        <v>76</v>
      </c>
      <c r="AY125" s="251" t="s">
        <v>135</v>
      </c>
    </row>
    <row r="126" s="15" customFormat="1">
      <c r="A126" s="15"/>
      <c r="B126" s="252"/>
      <c r="C126" s="253"/>
      <c r="D126" s="232" t="s">
        <v>146</v>
      </c>
      <c r="E126" s="254" t="s">
        <v>19</v>
      </c>
      <c r="F126" s="255" t="s">
        <v>183</v>
      </c>
      <c r="G126" s="253"/>
      <c r="H126" s="256">
        <v>95</v>
      </c>
      <c r="I126" s="257"/>
      <c r="J126" s="253"/>
      <c r="K126" s="253"/>
      <c r="L126" s="258"/>
      <c r="M126" s="259"/>
      <c r="N126" s="260"/>
      <c r="O126" s="260"/>
      <c r="P126" s="260"/>
      <c r="Q126" s="260"/>
      <c r="R126" s="260"/>
      <c r="S126" s="260"/>
      <c r="T126" s="261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2" t="s">
        <v>146</v>
      </c>
      <c r="AU126" s="262" t="s">
        <v>87</v>
      </c>
      <c r="AV126" s="15" t="s">
        <v>142</v>
      </c>
      <c r="AW126" s="15" t="s">
        <v>37</v>
      </c>
      <c r="AX126" s="15" t="s">
        <v>80</v>
      </c>
      <c r="AY126" s="262" t="s">
        <v>135</v>
      </c>
    </row>
    <row r="127" s="2" customFormat="1" ht="33" customHeight="1">
      <c r="A127" s="38"/>
      <c r="B127" s="39"/>
      <c r="C127" s="212" t="s">
        <v>184</v>
      </c>
      <c r="D127" s="212" t="s">
        <v>137</v>
      </c>
      <c r="E127" s="213" t="s">
        <v>185</v>
      </c>
      <c r="F127" s="214" t="s">
        <v>186</v>
      </c>
      <c r="G127" s="215" t="s">
        <v>140</v>
      </c>
      <c r="H127" s="216">
        <v>12</v>
      </c>
      <c r="I127" s="217"/>
      <c r="J127" s="218">
        <f>ROUND(I127*H127,2)</f>
        <v>0</v>
      </c>
      <c r="K127" s="214" t="s">
        <v>141</v>
      </c>
      <c r="L127" s="44"/>
      <c r="M127" s="219" t="s">
        <v>19</v>
      </c>
      <c r="N127" s="220" t="s">
        <v>47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0.625</v>
      </c>
      <c r="T127" s="222">
        <f>S127*H127</f>
        <v>7.5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142</v>
      </c>
      <c r="AT127" s="223" t="s">
        <v>137</v>
      </c>
      <c r="AU127" s="223" t="s">
        <v>87</v>
      </c>
      <c r="AY127" s="17" t="s">
        <v>135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80</v>
      </c>
      <c r="BK127" s="224">
        <f>ROUND(I127*H127,2)</f>
        <v>0</v>
      </c>
      <c r="BL127" s="17" t="s">
        <v>142</v>
      </c>
      <c r="BM127" s="223" t="s">
        <v>187</v>
      </c>
    </row>
    <row r="128" s="2" customFormat="1">
      <c r="A128" s="38"/>
      <c r="B128" s="39"/>
      <c r="C128" s="40"/>
      <c r="D128" s="225" t="s">
        <v>144</v>
      </c>
      <c r="E128" s="40"/>
      <c r="F128" s="226" t="s">
        <v>188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144</v>
      </c>
      <c r="AU128" s="17" t="s">
        <v>87</v>
      </c>
    </row>
    <row r="129" s="13" customFormat="1">
      <c r="A129" s="13"/>
      <c r="B129" s="230"/>
      <c r="C129" s="231"/>
      <c r="D129" s="232" t="s">
        <v>146</v>
      </c>
      <c r="E129" s="233" t="s">
        <v>19</v>
      </c>
      <c r="F129" s="234" t="s">
        <v>189</v>
      </c>
      <c r="G129" s="231"/>
      <c r="H129" s="233" t="s">
        <v>19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0" t="s">
        <v>146</v>
      </c>
      <c r="AU129" s="240" t="s">
        <v>87</v>
      </c>
      <c r="AV129" s="13" t="s">
        <v>80</v>
      </c>
      <c r="AW129" s="13" t="s">
        <v>37</v>
      </c>
      <c r="AX129" s="13" t="s">
        <v>76</v>
      </c>
      <c r="AY129" s="240" t="s">
        <v>135</v>
      </c>
    </row>
    <row r="130" s="14" customFormat="1">
      <c r="A130" s="14"/>
      <c r="B130" s="241"/>
      <c r="C130" s="242"/>
      <c r="D130" s="232" t="s">
        <v>146</v>
      </c>
      <c r="E130" s="243" t="s">
        <v>19</v>
      </c>
      <c r="F130" s="244" t="s">
        <v>190</v>
      </c>
      <c r="G130" s="242"/>
      <c r="H130" s="245">
        <v>12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1" t="s">
        <v>146</v>
      </c>
      <c r="AU130" s="251" t="s">
        <v>87</v>
      </c>
      <c r="AV130" s="14" t="s">
        <v>87</v>
      </c>
      <c r="AW130" s="14" t="s">
        <v>37</v>
      </c>
      <c r="AX130" s="14" t="s">
        <v>80</v>
      </c>
      <c r="AY130" s="251" t="s">
        <v>135</v>
      </c>
    </row>
    <row r="131" s="2" customFormat="1" ht="33" customHeight="1">
      <c r="A131" s="38"/>
      <c r="B131" s="39"/>
      <c r="C131" s="212" t="s">
        <v>191</v>
      </c>
      <c r="D131" s="212" t="s">
        <v>137</v>
      </c>
      <c r="E131" s="213" t="s">
        <v>192</v>
      </c>
      <c r="F131" s="214" t="s">
        <v>193</v>
      </c>
      <c r="G131" s="215" t="s">
        <v>140</v>
      </c>
      <c r="H131" s="216">
        <v>55</v>
      </c>
      <c r="I131" s="217"/>
      <c r="J131" s="218">
        <f>ROUND(I131*H131,2)</f>
        <v>0</v>
      </c>
      <c r="K131" s="214" t="s">
        <v>141</v>
      </c>
      <c r="L131" s="44"/>
      <c r="M131" s="219" t="s">
        <v>19</v>
      </c>
      <c r="N131" s="220" t="s">
        <v>47</v>
      </c>
      <c r="O131" s="84"/>
      <c r="P131" s="221">
        <f>O131*H131</f>
        <v>0</v>
      </c>
      <c r="Q131" s="221">
        <v>0</v>
      </c>
      <c r="R131" s="221">
        <f>Q131*H131</f>
        <v>0</v>
      </c>
      <c r="S131" s="221">
        <v>0.22</v>
      </c>
      <c r="T131" s="222">
        <f>S131*H131</f>
        <v>12.1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142</v>
      </c>
      <c r="AT131" s="223" t="s">
        <v>137</v>
      </c>
      <c r="AU131" s="223" t="s">
        <v>87</v>
      </c>
      <c r="AY131" s="17" t="s">
        <v>135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80</v>
      </c>
      <c r="BK131" s="224">
        <f>ROUND(I131*H131,2)</f>
        <v>0</v>
      </c>
      <c r="BL131" s="17" t="s">
        <v>142</v>
      </c>
      <c r="BM131" s="223" t="s">
        <v>194</v>
      </c>
    </row>
    <row r="132" s="2" customFormat="1">
      <c r="A132" s="38"/>
      <c r="B132" s="39"/>
      <c r="C132" s="40"/>
      <c r="D132" s="225" t="s">
        <v>144</v>
      </c>
      <c r="E132" s="40"/>
      <c r="F132" s="226" t="s">
        <v>195</v>
      </c>
      <c r="G132" s="40"/>
      <c r="H132" s="40"/>
      <c r="I132" s="227"/>
      <c r="J132" s="40"/>
      <c r="K132" s="40"/>
      <c r="L132" s="44"/>
      <c r="M132" s="228"/>
      <c r="N132" s="229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144</v>
      </c>
      <c r="AU132" s="17" t="s">
        <v>87</v>
      </c>
    </row>
    <row r="133" s="13" customFormat="1">
      <c r="A133" s="13"/>
      <c r="B133" s="230"/>
      <c r="C133" s="231"/>
      <c r="D133" s="232" t="s">
        <v>146</v>
      </c>
      <c r="E133" s="233" t="s">
        <v>19</v>
      </c>
      <c r="F133" s="234" t="s">
        <v>196</v>
      </c>
      <c r="G133" s="231"/>
      <c r="H133" s="233" t="s">
        <v>19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0" t="s">
        <v>146</v>
      </c>
      <c r="AU133" s="240" t="s">
        <v>87</v>
      </c>
      <c r="AV133" s="13" t="s">
        <v>80</v>
      </c>
      <c r="AW133" s="13" t="s">
        <v>37</v>
      </c>
      <c r="AX133" s="13" t="s">
        <v>76</v>
      </c>
      <c r="AY133" s="240" t="s">
        <v>135</v>
      </c>
    </row>
    <row r="134" s="14" customFormat="1">
      <c r="A134" s="14"/>
      <c r="B134" s="241"/>
      <c r="C134" s="242"/>
      <c r="D134" s="232" t="s">
        <v>146</v>
      </c>
      <c r="E134" s="243" t="s">
        <v>19</v>
      </c>
      <c r="F134" s="244" t="s">
        <v>179</v>
      </c>
      <c r="G134" s="242"/>
      <c r="H134" s="245">
        <v>34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1" t="s">
        <v>146</v>
      </c>
      <c r="AU134" s="251" t="s">
        <v>87</v>
      </c>
      <c r="AV134" s="14" t="s">
        <v>87</v>
      </c>
      <c r="AW134" s="14" t="s">
        <v>37</v>
      </c>
      <c r="AX134" s="14" t="s">
        <v>76</v>
      </c>
      <c r="AY134" s="251" t="s">
        <v>135</v>
      </c>
    </row>
    <row r="135" s="13" customFormat="1">
      <c r="A135" s="13"/>
      <c r="B135" s="230"/>
      <c r="C135" s="231"/>
      <c r="D135" s="232" t="s">
        <v>146</v>
      </c>
      <c r="E135" s="233" t="s">
        <v>19</v>
      </c>
      <c r="F135" s="234" t="s">
        <v>197</v>
      </c>
      <c r="G135" s="231"/>
      <c r="H135" s="233" t="s">
        <v>19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0" t="s">
        <v>146</v>
      </c>
      <c r="AU135" s="240" t="s">
        <v>87</v>
      </c>
      <c r="AV135" s="13" t="s">
        <v>80</v>
      </c>
      <c r="AW135" s="13" t="s">
        <v>37</v>
      </c>
      <c r="AX135" s="13" t="s">
        <v>76</v>
      </c>
      <c r="AY135" s="240" t="s">
        <v>135</v>
      </c>
    </row>
    <row r="136" s="14" customFormat="1">
      <c r="A136" s="14"/>
      <c r="B136" s="241"/>
      <c r="C136" s="242"/>
      <c r="D136" s="232" t="s">
        <v>146</v>
      </c>
      <c r="E136" s="243" t="s">
        <v>19</v>
      </c>
      <c r="F136" s="244" t="s">
        <v>198</v>
      </c>
      <c r="G136" s="242"/>
      <c r="H136" s="245">
        <v>21</v>
      </c>
      <c r="I136" s="246"/>
      <c r="J136" s="242"/>
      <c r="K136" s="242"/>
      <c r="L136" s="247"/>
      <c r="M136" s="248"/>
      <c r="N136" s="249"/>
      <c r="O136" s="249"/>
      <c r="P136" s="249"/>
      <c r="Q136" s="249"/>
      <c r="R136" s="249"/>
      <c r="S136" s="249"/>
      <c r="T136" s="25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1" t="s">
        <v>146</v>
      </c>
      <c r="AU136" s="251" t="s">
        <v>87</v>
      </c>
      <c r="AV136" s="14" t="s">
        <v>87</v>
      </c>
      <c r="AW136" s="14" t="s">
        <v>37</v>
      </c>
      <c r="AX136" s="14" t="s">
        <v>76</v>
      </c>
      <c r="AY136" s="251" t="s">
        <v>135</v>
      </c>
    </row>
    <row r="137" s="15" customFormat="1">
      <c r="A137" s="15"/>
      <c r="B137" s="252"/>
      <c r="C137" s="253"/>
      <c r="D137" s="232" t="s">
        <v>146</v>
      </c>
      <c r="E137" s="254" t="s">
        <v>19</v>
      </c>
      <c r="F137" s="255" t="s">
        <v>183</v>
      </c>
      <c r="G137" s="253"/>
      <c r="H137" s="256">
        <v>55</v>
      </c>
      <c r="I137" s="257"/>
      <c r="J137" s="253"/>
      <c r="K137" s="253"/>
      <c r="L137" s="258"/>
      <c r="M137" s="259"/>
      <c r="N137" s="260"/>
      <c r="O137" s="260"/>
      <c r="P137" s="260"/>
      <c r="Q137" s="260"/>
      <c r="R137" s="260"/>
      <c r="S137" s="260"/>
      <c r="T137" s="261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2" t="s">
        <v>146</v>
      </c>
      <c r="AU137" s="262" t="s">
        <v>87</v>
      </c>
      <c r="AV137" s="15" t="s">
        <v>142</v>
      </c>
      <c r="AW137" s="15" t="s">
        <v>37</v>
      </c>
      <c r="AX137" s="15" t="s">
        <v>80</v>
      </c>
      <c r="AY137" s="262" t="s">
        <v>135</v>
      </c>
    </row>
    <row r="138" s="2" customFormat="1" ht="33" customHeight="1">
      <c r="A138" s="38"/>
      <c r="B138" s="39"/>
      <c r="C138" s="212" t="s">
        <v>199</v>
      </c>
      <c r="D138" s="212" t="s">
        <v>137</v>
      </c>
      <c r="E138" s="213" t="s">
        <v>200</v>
      </c>
      <c r="F138" s="214" t="s">
        <v>201</v>
      </c>
      <c r="G138" s="215" t="s">
        <v>140</v>
      </c>
      <c r="H138" s="216">
        <v>30</v>
      </c>
      <c r="I138" s="217"/>
      <c r="J138" s="218">
        <f>ROUND(I138*H138,2)</f>
        <v>0</v>
      </c>
      <c r="K138" s="214" t="s">
        <v>141</v>
      </c>
      <c r="L138" s="44"/>
      <c r="M138" s="219" t="s">
        <v>19</v>
      </c>
      <c r="N138" s="220" t="s">
        <v>47</v>
      </c>
      <c r="O138" s="84"/>
      <c r="P138" s="221">
        <f>O138*H138</f>
        <v>0</v>
      </c>
      <c r="Q138" s="221">
        <v>0</v>
      </c>
      <c r="R138" s="221">
        <f>Q138*H138</f>
        <v>0</v>
      </c>
      <c r="S138" s="221">
        <v>0.316</v>
      </c>
      <c r="T138" s="222">
        <f>S138*H138</f>
        <v>9.4800000000000004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142</v>
      </c>
      <c r="AT138" s="223" t="s">
        <v>137</v>
      </c>
      <c r="AU138" s="223" t="s">
        <v>87</v>
      </c>
      <c r="AY138" s="17" t="s">
        <v>135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80</v>
      </c>
      <c r="BK138" s="224">
        <f>ROUND(I138*H138,2)</f>
        <v>0</v>
      </c>
      <c r="BL138" s="17" t="s">
        <v>142</v>
      </c>
      <c r="BM138" s="223" t="s">
        <v>202</v>
      </c>
    </row>
    <row r="139" s="2" customFormat="1">
      <c r="A139" s="38"/>
      <c r="B139" s="39"/>
      <c r="C139" s="40"/>
      <c r="D139" s="225" t="s">
        <v>144</v>
      </c>
      <c r="E139" s="40"/>
      <c r="F139" s="226" t="s">
        <v>203</v>
      </c>
      <c r="G139" s="40"/>
      <c r="H139" s="40"/>
      <c r="I139" s="227"/>
      <c r="J139" s="40"/>
      <c r="K139" s="40"/>
      <c r="L139" s="44"/>
      <c r="M139" s="228"/>
      <c r="N139" s="229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144</v>
      </c>
      <c r="AU139" s="17" t="s">
        <v>87</v>
      </c>
    </row>
    <row r="140" s="13" customFormat="1">
      <c r="A140" s="13"/>
      <c r="B140" s="230"/>
      <c r="C140" s="231"/>
      <c r="D140" s="232" t="s">
        <v>146</v>
      </c>
      <c r="E140" s="233" t="s">
        <v>19</v>
      </c>
      <c r="F140" s="234" t="s">
        <v>204</v>
      </c>
      <c r="G140" s="231"/>
      <c r="H140" s="233" t="s">
        <v>19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0" t="s">
        <v>146</v>
      </c>
      <c r="AU140" s="240" t="s">
        <v>87</v>
      </c>
      <c r="AV140" s="13" t="s">
        <v>80</v>
      </c>
      <c r="AW140" s="13" t="s">
        <v>37</v>
      </c>
      <c r="AX140" s="13" t="s">
        <v>76</v>
      </c>
      <c r="AY140" s="240" t="s">
        <v>135</v>
      </c>
    </row>
    <row r="141" s="14" customFormat="1">
      <c r="A141" s="14"/>
      <c r="B141" s="241"/>
      <c r="C141" s="242"/>
      <c r="D141" s="232" t="s">
        <v>146</v>
      </c>
      <c r="E141" s="243" t="s">
        <v>19</v>
      </c>
      <c r="F141" s="244" t="s">
        <v>172</v>
      </c>
      <c r="G141" s="242"/>
      <c r="H141" s="245">
        <v>30</v>
      </c>
      <c r="I141" s="246"/>
      <c r="J141" s="242"/>
      <c r="K141" s="242"/>
      <c r="L141" s="247"/>
      <c r="M141" s="248"/>
      <c r="N141" s="249"/>
      <c r="O141" s="249"/>
      <c r="P141" s="249"/>
      <c r="Q141" s="249"/>
      <c r="R141" s="249"/>
      <c r="S141" s="249"/>
      <c r="T141" s="25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1" t="s">
        <v>146</v>
      </c>
      <c r="AU141" s="251" t="s">
        <v>87</v>
      </c>
      <c r="AV141" s="14" t="s">
        <v>87</v>
      </c>
      <c r="AW141" s="14" t="s">
        <v>37</v>
      </c>
      <c r="AX141" s="14" t="s">
        <v>80</v>
      </c>
      <c r="AY141" s="251" t="s">
        <v>135</v>
      </c>
    </row>
    <row r="142" s="2" customFormat="1" ht="24.15" customHeight="1">
      <c r="A142" s="38"/>
      <c r="B142" s="39"/>
      <c r="C142" s="212" t="s">
        <v>205</v>
      </c>
      <c r="D142" s="212" t="s">
        <v>137</v>
      </c>
      <c r="E142" s="213" t="s">
        <v>206</v>
      </c>
      <c r="F142" s="214" t="s">
        <v>207</v>
      </c>
      <c r="G142" s="215" t="s">
        <v>140</v>
      </c>
      <c r="H142" s="216">
        <v>667</v>
      </c>
      <c r="I142" s="217"/>
      <c r="J142" s="218">
        <f>ROUND(I142*H142,2)</f>
        <v>0</v>
      </c>
      <c r="K142" s="214" t="s">
        <v>141</v>
      </c>
      <c r="L142" s="44"/>
      <c r="M142" s="219" t="s">
        <v>19</v>
      </c>
      <c r="N142" s="220" t="s">
        <v>47</v>
      </c>
      <c r="O142" s="84"/>
      <c r="P142" s="221">
        <f>O142*H142</f>
        <v>0</v>
      </c>
      <c r="Q142" s="221">
        <v>1.0000000000000001E-05</v>
      </c>
      <c r="R142" s="221">
        <f>Q142*H142</f>
        <v>0.0066700000000000006</v>
      </c>
      <c r="S142" s="221">
        <v>0.091999999999999998</v>
      </c>
      <c r="T142" s="222">
        <f>S142*H142</f>
        <v>61.363999999999997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3" t="s">
        <v>142</v>
      </c>
      <c r="AT142" s="223" t="s">
        <v>137</v>
      </c>
      <c r="AU142" s="223" t="s">
        <v>87</v>
      </c>
      <c r="AY142" s="17" t="s">
        <v>135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7" t="s">
        <v>80</v>
      </c>
      <c r="BK142" s="224">
        <f>ROUND(I142*H142,2)</f>
        <v>0</v>
      </c>
      <c r="BL142" s="17" t="s">
        <v>142</v>
      </c>
      <c r="BM142" s="223" t="s">
        <v>208</v>
      </c>
    </row>
    <row r="143" s="2" customFormat="1">
      <c r="A143" s="38"/>
      <c r="B143" s="39"/>
      <c r="C143" s="40"/>
      <c r="D143" s="225" t="s">
        <v>144</v>
      </c>
      <c r="E143" s="40"/>
      <c r="F143" s="226" t="s">
        <v>209</v>
      </c>
      <c r="G143" s="40"/>
      <c r="H143" s="40"/>
      <c r="I143" s="227"/>
      <c r="J143" s="40"/>
      <c r="K143" s="40"/>
      <c r="L143" s="44"/>
      <c r="M143" s="228"/>
      <c r="N143" s="229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144</v>
      </c>
      <c r="AU143" s="17" t="s">
        <v>87</v>
      </c>
    </row>
    <row r="144" s="13" customFormat="1">
      <c r="A144" s="13"/>
      <c r="B144" s="230"/>
      <c r="C144" s="231"/>
      <c r="D144" s="232" t="s">
        <v>146</v>
      </c>
      <c r="E144" s="233" t="s">
        <v>19</v>
      </c>
      <c r="F144" s="234" t="s">
        <v>210</v>
      </c>
      <c r="G144" s="231"/>
      <c r="H144" s="233" t="s">
        <v>19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146</v>
      </c>
      <c r="AU144" s="240" t="s">
        <v>87</v>
      </c>
      <c r="AV144" s="13" t="s">
        <v>80</v>
      </c>
      <c r="AW144" s="13" t="s">
        <v>37</v>
      </c>
      <c r="AX144" s="13" t="s">
        <v>76</v>
      </c>
      <c r="AY144" s="240" t="s">
        <v>135</v>
      </c>
    </row>
    <row r="145" s="14" customFormat="1">
      <c r="A145" s="14"/>
      <c r="B145" s="241"/>
      <c r="C145" s="242"/>
      <c r="D145" s="232" t="s">
        <v>146</v>
      </c>
      <c r="E145" s="243" t="s">
        <v>19</v>
      </c>
      <c r="F145" s="244" t="s">
        <v>172</v>
      </c>
      <c r="G145" s="242"/>
      <c r="H145" s="245">
        <v>30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1" t="s">
        <v>146</v>
      </c>
      <c r="AU145" s="251" t="s">
        <v>87</v>
      </c>
      <c r="AV145" s="14" t="s">
        <v>87</v>
      </c>
      <c r="AW145" s="14" t="s">
        <v>37</v>
      </c>
      <c r="AX145" s="14" t="s">
        <v>76</v>
      </c>
      <c r="AY145" s="251" t="s">
        <v>135</v>
      </c>
    </row>
    <row r="146" s="13" customFormat="1">
      <c r="A146" s="13"/>
      <c r="B146" s="230"/>
      <c r="C146" s="231"/>
      <c r="D146" s="232" t="s">
        <v>146</v>
      </c>
      <c r="E146" s="233" t="s">
        <v>19</v>
      </c>
      <c r="F146" s="234" t="s">
        <v>211</v>
      </c>
      <c r="G146" s="231"/>
      <c r="H146" s="233" t="s">
        <v>19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146</v>
      </c>
      <c r="AU146" s="240" t="s">
        <v>87</v>
      </c>
      <c r="AV146" s="13" t="s">
        <v>80</v>
      </c>
      <c r="AW146" s="13" t="s">
        <v>37</v>
      </c>
      <c r="AX146" s="13" t="s">
        <v>76</v>
      </c>
      <c r="AY146" s="240" t="s">
        <v>135</v>
      </c>
    </row>
    <row r="147" s="14" customFormat="1">
      <c r="A147" s="14"/>
      <c r="B147" s="241"/>
      <c r="C147" s="242"/>
      <c r="D147" s="232" t="s">
        <v>146</v>
      </c>
      <c r="E147" s="243" t="s">
        <v>19</v>
      </c>
      <c r="F147" s="244" t="s">
        <v>212</v>
      </c>
      <c r="G147" s="242"/>
      <c r="H147" s="245">
        <v>459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1" t="s">
        <v>146</v>
      </c>
      <c r="AU147" s="251" t="s">
        <v>87</v>
      </c>
      <c r="AV147" s="14" t="s">
        <v>87</v>
      </c>
      <c r="AW147" s="14" t="s">
        <v>37</v>
      </c>
      <c r="AX147" s="14" t="s">
        <v>76</v>
      </c>
      <c r="AY147" s="251" t="s">
        <v>135</v>
      </c>
    </row>
    <row r="148" s="13" customFormat="1">
      <c r="A148" s="13"/>
      <c r="B148" s="230"/>
      <c r="C148" s="231"/>
      <c r="D148" s="232" t="s">
        <v>146</v>
      </c>
      <c r="E148" s="233" t="s">
        <v>19</v>
      </c>
      <c r="F148" s="234" t="s">
        <v>213</v>
      </c>
      <c r="G148" s="231"/>
      <c r="H148" s="233" t="s">
        <v>19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146</v>
      </c>
      <c r="AU148" s="240" t="s">
        <v>87</v>
      </c>
      <c r="AV148" s="13" t="s">
        <v>80</v>
      </c>
      <c r="AW148" s="13" t="s">
        <v>37</v>
      </c>
      <c r="AX148" s="13" t="s">
        <v>76</v>
      </c>
      <c r="AY148" s="240" t="s">
        <v>135</v>
      </c>
    </row>
    <row r="149" s="14" customFormat="1">
      <c r="A149" s="14"/>
      <c r="B149" s="241"/>
      <c r="C149" s="242"/>
      <c r="D149" s="232" t="s">
        <v>146</v>
      </c>
      <c r="E149" s="243" t="s">
        <v>19</v>
      </c>
      <c r="F149" s="244" t="s">
        <v>154</v>
      </c>
      <c r="G149" s="242"/>
      <c r="H149" s="245">
        <v>123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1" t="s">
        <v>146</v>
      </c>
      <c r="AU149" s="251" t="s">
        <v>87</v>
      </c>
      <c r="AV149" s="14" t="s">
        <v>87</v>
      </c>
      <c r="AW149" s="14" t="s">
        <v>37</v>
      </c>
      <c r="AX149" s="14" t="s">
        <v>76</v>
      </c>
      <c r="AY149" s="251" t="s">
        <v>135</v>
      </c>
    </row>
    <row r="150" s="13" customFormat="1">
      <c r="A150" s="13"/>
      <c r="B150" s="230"/>
      <c r="C150" s="231"/>
      <c r="D150" s="232" t="s">
        <v>146</v>
      </c>
      <c r="E150" s="233" t="s">
        <v>19</v>
      </c>
      <c r="F150" s="234" t="s">
        <v>214</v>
      </c>
      <c r="G150" s="231"/>
      <c r="H150" s="233" t="s">
        <v>19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146</v>
      </c>
      <c r="AU150" s="240" t="s">
        <v>87</v>
      </c>
      <c r="AV150" s="13" t="s">
        <v>80</v>
      </c>
      <c r="AW150" s="13" t="s">
        <v>37</v>
      </c>
      <c r="AX150" s="13" t="s">
        <v>76</v>
      </c>
      <c r="AY150" s="240" t="s">
        <v>135</v>
      </c>
    </row>
    <row r="151" s="14" customFormat="1">
      <c r="A151" s="14"/>
      <c r="B151" s="241"/>
      <c r="C151" s="242"/>
      <c r="D151" s="232" t="s">
        <v>146</v>
      </c>
      <c r="E151" s="243" t="s">
        <v>19</v>
      </c>
      <c r="F151" s="244" t="s">
        <v>179</v>
      </c>
      <c r="G151" s="242"/>
      <c r="H151" s="245">
        <v>34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1" t="s">
        <v>146</v>
      </c>
      <c r="AU151" s="251" t="s">
        <v>87</v>
      </c>
      <c r="AV151" s="14" t="s">
        <v>87</v>
      </c>
      <c r="AW151" s="14" t="s">
        <v>37</v>
      </c>
      <c r="AX151" s="14" t="s">
        <v>76</v>
      </c>
      <c r="AY151" s="251" t="s">
        <v>135</v>
      </c>
    </row>
    <row r="152" s="13" customFormat="1">
      <c r="A152" s="13"/>
      <c r="B152" s="230"/>
      <c r="C152" s="231"/>
      <c r="D152" s="232" t="s">
        <v>146</v>
      </c>
      <c r="E152" s="233" t="s">
        <v>19</v>
      </c>
      <c r="F152" s="234" t="s">
        <v>215</v>
      </c>
      <c r="G152" s="231"/>
      <c r="H152" s="233" t="s">
        <v>19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146</v>
      </c>
      <c r="AU152" s="240" t="s">
        <v>87</v>
      </c>
      <c r="AV152" s="13" t="s">
        <v>80</v>
      </c>
      <c r="AW152" s="13" t="s">
        <v>37</v>
      </c>
      <c r="AX152" s="13" t="s">
        <v>76</v>
      </c>
      <c r="AY152" s="240" t="s">
        <v>135</v>
      </c>
    </row>
    <row r="153" s="14" customFormat="1">
      <c r="A153" s="14"/>
      <c r="B153" s="241"/>
      <c r="C153" s="242"/>
      <c r="D153" s="232" t="s">
        <v>146</v>
      </c>
      <c r="E153" s="243" t="s">
        <v>19</v>
      </c>
      <c r="F153" s="244" t="s">
        <v>198</v>
      </c>
      <c r="G153" s="242"/>
      <c r="H153" s="245">
        <v>21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1" t="s">
        <v>146</v>
      </c>
      <c r="AU153" s="251" t="s">
        <v>87</v>
      </c>
      <c r="AV153" s="14" t="s">
        <v>87</v>
      </c>
      <c r="AW153" s="14" t="s">
        <v>37</v>
      </c>
      <c r="AX153" s="14" t="s">
        <v>76</v>
      </c>
      <c r="AY153" s="251" t="s">
        <v>135</v>
      </c>
    </row>
    <row r="154" s="15" customFormat="1">
      <c r="A154" s="15"/>
      <c r="B154" s="252"/>
      <c r="C154" s="253"/>
      <c r="D154" s="232" t="s">
        <v>146</v>
      </c>
      <c r="E154" s="254" t="s">
        <v>19</v>
      </c>
      <c r="F154" s="255" t="s">
        <v>183</v>
      </c>
      <c r="G154" s="253"/>
      <c r="H154" s="256">
        <v>667</v>
      </c>
      <c r="I154" s="257"/>
      <c r="J154" s="253"/>
      <c r="K154" s="253"/>
      <c r="L154" s="258"/>
      <c r="M154" s="259"/>
      <c r="N154" s="260"/>
      <c r="O154" s="260"/>
      <c r="P154" s="260"/>
      <c r="Q154" s="260"/>
      <c r="R154" s="260"/>
      <c r="S154" s="260"/>
      <c r="T154" s="261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2" t="s">
        <v>146</v>
      </c>
      <c r="AU154" s="262" t="s">
        <v>87</v>
      </c>
      <c r="AV154" s="15" t="s">
        <v>142</v>
      </c>
      <c r="AW154" s="15" t="s">
        <v>37</v>
      </c>
      <c r="AX154" s="15" t="s">
        <v>80</v>
      </c>
      <c r="AY154" s="262" t="s">
        <v>135</v>
      </c>
    </row>
    <row r="155" s="2" customFormat="1" ht="24.15" customHeight="1">
      <c r="A155" s="38"/>
      <c r="B155" s="39"/>
      <c r="C155" s="212" t="s">
        <v>216</v>
      </c>
      <c r="D155" s="212" t="s">
        <v>137</v>
      </c>
      <c r="E155" s="213" t="s">
        <v>217</v>
      </c>
      <c r="F155" s="214" t="s">
        <v>218</v>
      </c>
      <c r="G155" s="215" t="s">
        <v>140</v>
      </c>
      <c r="H155" s="216">
        <v>459</v>
      </c>
      <c r="I155" s="217"/>
      <c r="J155" s="218">
        <f>ROUND(I155*H155,2)</f>
        <v>0</v>
      </c>
      <c r="K155" s="214" t="s">
        <v>141</v>
      </c>
      <c r="L155" s="44"/>
      <c r="M155" s="219" t="s">
        <v>19</v>
      </c>
      <c r="N155" s="220" t="s">
        <v>47</v>
      </c>
      <c r="O155" s="84"/>
      <c r="P155" s="221">
        <f>O155*H155</f>
        <v>0</v>
      </c>
      <c r="Q155" s="221">
        <v>3.0000000000000001E-05</v>
      </c>
      <c r="R155" s="221">
        <f>Q155*H155</f>
        <v>0.013770000000000001</v>
      </c>
      <c r="S155" s="221">
        <v>0.20699999999999999</v>
      </c>
      <c r="T155" s="222">
        <f>S155*H155</f>
        <v>95.012999999999991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142</v>
      </c>
      <c r="AT155" s="223" t="s">
        <v>137</v>
      </c>
      <c r="AU155" s="223" t="s">
        <v>87</v>
      </c>
      <c r="AY155" s="17" t="s">
        <v>135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80</v>
      </c>
      <c r="BK155" s="224">
        <f>ROUND(I155*H155,2)</f>
        <v>0</v>
      </c>
      <c r="BL155" s="17" t="s">
        <v>142</v>
      </c>
      <c r="BM155" s="223" t="s">
        <v>219</v>
      </c>
    </row>
    <row r="156" s="2" customFormat="1">
      <c r="A156" s="38"/>
      <c r="B156" s="39"/>
      <c r="C156" s="40"/>
      <c r="D156" s="225" t="s">
        <v>144</v>
      </c>
      <c r="E156" s="40"/>
      <c r="F156" s="226" t="s">
        <v>220</v>
      </c>
      <c r="G156" s="40"/>
      <c r="H156" s="40"/>
      <c r="I156" s="227"/>
      <c r="J156" s="40"/>
      <c r="K156" s="40"/>
      <c r="L156" s="44"/>
      <c r="M156" s="228"/>
      <c r="N156" s="229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144</v>
      </c>
      <c r="AU156" s="17" t="s">
        <v>87</v>
      </c>
    </row>
    <row r="157" s="13" customFormat="1">
      <c r="A157" s="13"/>
      <c r="B157" s="230"/>
      <c r="C157" s="231"/>
      <c r="D157" s="232" t="s">
        <v>146</v>
      </c>
      <c r="E157" s="233" t="s">
        <v>19</v>
      </c>
      <c r="F157" s="234" t="s">
        <v>211</v>
      </c>
      <c r="G157" s="231"/>
      <c r="H157" s="233" t="s">
        <v>19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0" t="s">
        <v>146</v>
      </c>
      <c r="AU157" s="240" t="s">
        <v>87</v>
      </c>
      <c r="AV157" s="13" t="s">
        <v>80</v>
      </c>
      <c r="AW157" s="13" t="s">
        <v>37</v>
      </c>
      <c r="AX157" s="13" t="s">
        <v>76</v>
      </c>
      <c r="AY157" s="240" t="s">
        <v>135</v>
      </c>
    </row>
    <row r="158" s="14" customFormat="1">
      <c r="A158" s="14"/>
      <c r="B158" s="241"/>
      <c r="C158" s="242"/>
      <c r="D158" s="232" t="s">
        <v>146</v>
      </c>
      <c r="E158" s="243" t="s">
        <v>19</v>
      </c>
      <c r="F158" s="244" t="s">
        <v>212</v>
      </c>
      <c r="G158" s="242"/>
      <c r="H158" s="245">
        <v>459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1" t="s">
        <v>146</v>
      </c>
      <c r="AU158" s="251" t="s">
        <v>87</v>
      </c>
      <c r="AV158" s="14" t="s">
        <v>87</v>
      </c>
      <c r="AW158" s="14" t="s">
        <v>37</v>
      </c>
      <c r="AX158" s="14" t="s">
        <v>80</v>
      </c>
      <c r="AY158" s="251" t="s">
        <v>135</v>
      </c>
    </row>
    <row r="159" s="2" customFormat="1" ht="24.15" customHeight="1">
      <c r="A159" s="38"/>
      <c r="B159" s="39"/>
      <c r="C159" s="212" t="s">
        <v>8</v>
      </c>
      <c r="D159" s="212" t="s">
        <v>137</v>
      </c>
      <c r="E159" s="213" t="s">
        <v>221</v>
      </c>
      <c r="F159" s="214" t="s">
        <v>222</v>
      </c>
      <c r="G159" s="215" t="s">
        <v>140</v>
      </c>
      <c r="H159" s="216">
        <v>1375</v>
      </c>
      <c r="I159" s="217"/>
      <c r="J159" s="218">
        <f>ROUND(I159*H159,2)</f>
        <v>0</v>
      </c>
      <c r="K159" s="214" t="s">
        <v>141</v>
      </c>
      <c r="L159" s="44"/>
      <c r="M159" s="219" t="s">
        <v>19</v>
      </c>
      <c r="N159" s="220" t="s">
        <v>47</v>
      </c>
      <c r="O159" s="84"/>
      <c r="P159" s="221">
        <f>O159*H159</f>
        <v>0</v>
      </c>
      <c r="Q159" s="221">
        <v>1.0000000000000001E-05</v>
      </c>
      <c r="R159" s="221">
        <f>Q159*H159</f>
        <v>0.013750000000000002</v>
      </c>
      <c r="S159" s="221">
        <v>0.091999999999999998</v>
      </c>
      <c r="T159" s="222">
        <f>S159*H159</f>
        <v>126.5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3" t="s">
        <v>142</v>
      </c>
      <c r="AT159" s="223" t="s">
        <v>137</v>
      </c>
      <c r="AU159" s="223" t="s">
        <v>87</v>
      </c>
      <c r="AY159" s="17" t="s">
        <v>135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7" t="s">
        <v>80</v>
      </c>
      <c r="BK159" s="224">
        <f>ROUND(I159*H159,2)</f>
        <v>0</v>
      </c>
      <c r="BL159" s="17" t="s">
        <v>142</v>
      </c>
      <c r="BM159" s="223" t="s">
        <v>223</v>
      </c>
    </row>
    <row r="160" s="2" customFormat="1">
      <c r="A160" s="38"/>
      <c r="B160" s="39"/>
      <c r="C160" s="40"/>
      <c r="D160" s="225" t="s">
        <v>144</v>
      </c>
      <c r="E160" s="40"/>
      <c r="F160" s="226" t="s">
        <v>224</v>
      </c>
      <c r="G160" s="40"/>
      <c r="H160" s="40"/>
      <c r="I160" s="227"/>
      <c r="J160" s="40"/>
      <c r="K160" s="40"/>
      <c r="L160" s="44"/>
      <c r="M160" s="228"/>
      <c r="N160" s="229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144</v>
      </c>
      <c r="AU160" s="17" t="s">
        <v>87</v>
      </c>
    </row>
    <row r="161" s="13" customFormat="1">
      <c r="A161" s="13"/>
      <c r="B161" s="230"/>
      <c r="C161" s="231"/>
      <c r="D161" s="232" t="s">
        <v>146</v>
      </c>
      <c r="E161" s="233" t="s">
        <v>19</v>
      </c>
      <c r="F161" s="234" t="s">
        <v>225</v>
      </c>
      <c r="G161" s="231"/>
      <c r="H161" s="233" t="s">
        <v>19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146</v>
      </c>
      <c r="AU161" s="240" t="s">
        <v>87</v>
      </c>
      <c r="AV161" s="13" t="s">
        <v>80</v>
      </c>
      <c r="AW161" s="13" t="s">
        <v>37</v>
      </c>
      <c r="AX161" s="13" t="s">
        <v>76</v>
      </c>
      <c r="AY161" s="240" t="s">
        <v>135</v>
      </c>
    </row>
    <row r="162" s="14" customFormat="1">
      <c r="A162" s="14"/>
      <c r="B162" s="241"/>
      <c r="C162" s="242"/>
      <c r="D162" s="232" t="s">
        <v>146</v>
      </c>
      <c r="E162" s="243" t="s">
        <v>19</v>
      </c>
      <c r="F162" s="244" t="s">
        <v>165</v>
      </c>
      <c r="G162" s="242"/>
      <c r="H162" s="245">
        <v>1375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1" t="s">
        <v>146</v>
      </c>
      <c r="AU162" s="251" t="s">
        <v>87</v>
      </c>
      <c r="AV162" s="14" t="s">
        <v>87</v>
      </c>
      <c r="AW162" s="14" t="s">
        <v>37</v>
      </c>
      <c r="AX162" s="14" t="s">
        <v>80</v>
      </c>
      <c r="AY162" s="251" t="s">
        <v>135</v>
      </c>
    </row>
    <row r="163" s="2" customFormat="1" ht="24.15" customHeight="1">
      <c r="A163" s="38"/>
      <c r="B163" s="39"/>
      <c r="C163" s="212" t="s">
        <v>226</v>
      </c>
      <c r="D163" s="212" t="s">
        <v>137</v>
      </c>
      <c r="E163" s="213" t="s">
        <v>227</v>
      </c>
      <c r="F163" s="214" t="s">
        <v>228</v>
      </c>
      <c r="G163" s="215" t="s">
        <v>229</v>
      </c>
      <c r="H163" s="216">
        <v>1448</v>
      </c>
      <c r="I163" s="217"/>
      <c r="J163" s="218">
        <f>ROUND(I163*H163,2)</f>
        <v>0</v>
      </c>
      <c r="K163" s="214" t="s">
        <v>141</v>
      </c>
      <c r="L163" s="44"/>
      <c r="M163" s="219" t="s">
        <v>19</v>
      </c>
      <c r="N163" s="220" t="s">
        <v>47</v>
      </c>
      <c r="O163" s="84"/>
      <c r="P163" s="221">
        <f>O163*H163</f>
        <v>0</v>
      </c>
      <c r="Q163" s="221">
        <v>0</v>
      </c>
      <c r="R163" s="221">
        <f>Q163*H163</f>
        <v>0</v>
      </c>
      <c r="S163" s="221">
        <v>0.20499999999999999</v>
      </c>
      <c r="T163" s="222">
        <f>S163*H163</f>
        <v>296.83999999999997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3" t="s">
        <v>142</v>
      </c>
      <c r="AT163" s="223" t="s">
        <v>137</v>
      </c>
      <c r="AU163" s="223" t="s">
        <v>87</v>
      </c>
      <c r="AY163" s="17" t="s">
        <v>135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7" t="s">
        <v>80</v>
      </c>
      <c r="BK163" s="224">
        <f>ROUND(I163*H163,2)</f>
        <v>0</v>
      </c>
      <c r="BL163" s="17" t="s">
        <v>142</v>
      </c>
      <c r="BM163" s="223" t="s">
        <v>230</v>
      </c>
    </row>
    <row r="164" s="2" customFormat="1">
      <c r="A164" s="38"/>
      <c r="B164" s="39"/>
      <c r="C164" s="40"/>
      <c r="D164" s="225" t="s">
        <v>144</v>
      </c>
      <c r="E164" s="40"/>
      <c r="F164" s="226" t="s">
        <v>231</v>
      </c>
      <c r="G164" s="40"/>
      <c r="H164" s="40"/>
      <c r="I164" s="227"/>
      <c r="J164" s="40"/>
      <c r="K164" s="40"/>
      <c r="L164" s="44"/>
      <c r="M164" s="228"/>
      <c r="N164" s="229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144</v>
      </c>
      <c r="AU164" s="17" t="s">
        <v>87</v>
      </c>
    </row>
    <row r="165" s="2" customFormat="1">
      <c r="A165" s="38"/>
      <c r="B165" s="39"/>
      <c r="C165" s="40"/>
      <c r="D165" s="232" t="s">
        <v>232</v>
      </c>
      <c r="E165" s="40"/>
      <c r="F165" s="263" t="s">
        <v>233</v>
      </c>
      <c r="G165" s="40"/>
      <c r="H165" s="40"/>
      <c r="I165" s="227"/>
      <c r="J165" s="40"/>
      <c r="K165" s="40"/>
      <c r="L165" s="44"/>
      <c r="M165" s="228"/>
      <c r="N165" s="229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232</v>
      </c>
      <c r="AU165" s="17" t="s">
        <v>87</v>
      </c>
    </row>
    <row r="166" s="13" customFormat="1">
      <c r="A166" s="13"/>
      <c r="B166" s="230"/>
      <c r="C166" s="231"/>
      <c r="D166" s="232" t="s">
        <v>146</v>
      </c>
      <c r="E166" s="233" t="s">
        <v>19</v>
      </c>
      <c r="F166" s="234" t="s">
        <v>234</v>
      </c>
      <c r="G166" s="231"/>
      <c r="H166" s="233" t="s">
        <v>19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146</v>
      </c>
      <c r="AU166" s="240" t="s">
        <v>87</v>
      </c>
      <c r="AV166" s="13" t="s">
        <v>80</v>
      </c>
      <c r="AW166" s="13" t="s">
        <v>37</v>
      </c>
      <c r="AX166" s="13" t="s">
        <v>76</v>
      </c>
      <c r="AY166" s="240" t="s">
        <v>135</v>
      </c>
    </row>
    <row r="167" s="14" customFormat="1">
      <c r="A167" s="14"/>
      <c r="B167" s="241"/>
      <c r="C167" s="242"/>
      <c r="D167" s="232" t="s">
        <v>146</v>
      </c>
      <c r="E167" s="243" t="s">
        <v>19</v>
      </c>
      <c r="F167" s="244" t="s">
        <v>235</v>
      </c>
      <c r="G167" s="242"/>
      <c r="H167" s="245">
        <v>1448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1" t="s">
        <v>146</v>
      </c>
      <c r="AU167" s="251" t="s">
        <v>87</v>
      </c>
      <c r="AV167" s="14" t="s">
        <v>87</v>
      </c>
      <c r="AW167" s="14" t="s">
        <v>37</v>
      </c>
      <c r="AX167" s="14" t="s">
        <v>80</v>
      </c>
      <c r="AY167" s="251" t="s">
        <v>135</v>
      </c>
    </row>
    <row r="168" s="2" customFormat="1" ht="16.5" customHeight="1">
      <c r="A168" s="38"/>
      <c r="B168" s="39"/>
      <c r="C168" s="212" t="s">
        <v>236</v>
      </c>
      <c r="D168" s="212" t="s">
        <v>137</v>
      </c>
      <c r="E168" s="213" t="s">
        <v>237</v>
      </c>
      <c r="F168" s="214" t="s">
        <v>238</v>
      </c>
      <c r="G168" s="215" t="s">
        <v>140</v>
      </c>
      <c r="H168" s="216">
        <v>11</v>
      </c>
      <c r="I168" s="217"/>
      <c r="J168" s="218">
        <f>ROUND(I168*H168,2)</f>
        <v>0</v>
      </c>
      <c r="K168" s="214" t="s">
        <v>141</v>
      </c>
      <c r="L168" s="44"/>
      <c r="M168" s="219" t="s">
        <v>19</v>
      </c>
      <c r="N168" s="220" t="s">
        <v>47</v>
      </c>
      <c r="O168" s="84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3" t="s">
        <v>142</v>
      </c>
      <c r="AT168" s="223" t="s">
        <v>137</v>
      </c>
      <c r="AU168" s="223" t="s">
        <v>87</v>
      </c>
      <c r="AY168" s="17" t="s">
        <v>135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7" t="s">
        <v>80</v>
      </c>
      <c r="BK168" s="224">
        <f>ROUND(I168*H168,2)</f>
        <v>0</v>
      </c>
      <c r="BL168" s="17" t="s">
        <v>142</v>
      </c>
      <c r="BM168" s="223" t="s">
        <v>239</v>
      </c>
    </row>
    <row r="169" s="2" customFormat="1">
      <c r="A169" s="38"/>
      <c r="B169" s="39"/>
      <c r="C169" s="40"/>
      <c r="D169" s="225" t="s">
        <v>144</v>
      </c>
      <c r="E169" s="40"/>
      <c r="F169" s="226" t="s">
        <v>240</v>
      </c>
      <c r="G169" s="40"/>
      <c r="H169" s="40"/>
      <c r="I169" s="227"/>
      <c r="J169" s="40"/>
      <c r="K169" s="40"/>
      <c r="L169" s="44"/>
      <c r="M169" s="228"/>
      <c r="N169" s="229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144</v>
      </c>
      <c r="AU169" s="17" t="s">
        <v>87</v>
      </c>
    </row>
    <row r="170" s="13" customFormat="1">
      <c r="A170" s="13"/>
      <c r="B170" s="230"/>
      <c r="C170" s="231"/>
      <c r="D170" s="232" t="s">
        <v>146</v>
      </c>
      <c r="E170" s="233" t="s">
        <v>19</v>
      </c>
      <c r="F170" s="234" t="s">
        <v>241</v>
      </c>
      <c r="G170" s="231"/>
      <c r="H170" s="233" t="s">
        <v>19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146</v>
      </c>
      <c r="AU170" s="240" t="s">
        <v>87</v>
      </c>
      <c r="AV170" s="13" t="s">
        <v>80</v>
      </c>
      <c r="AW170" s="13" t="s">
        <v>37</v>
      </c>
      <c r="AX170" s="13" t="s">
        <v>76</v>
      </c>
      <c r="AY170" s="240" t="s">
        <v>135</v>
      </c>
    </row>
    <row r="171" s="14" customFormat="1">
      <c r="A171" s="14"/>
      <c r="B171" s="241"/>
      <c r="C171" s="242"/>
      <c r="D171" s="232" t="s">
        <v>146</v>
      </c>
      <c r="E171" s="243" t="s">
        <v>19</v>
      </c>
      <c r="F171" s="244" t="s">
        <v>242</v>
      </c>
      <c r="G171" s="242"/>
      <c r="H171" s="245">
        <v>11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1" t="s">
        <v>146</v>
      </c>
      <c r="AU171" s="251" t="s">
        <v>87</v>
      </c>
      <c r="AV171" s="14" t="s">
        <v>87</v>
      </c>
      <c r="AW171" s="14" t="s">
        <v>37</v>
      </c>
      <c r="AX171" s="14" t="s">
        <v>80</v>
      </c>
      <c r="AY171" s="251" t="s">
        <v>135</v>
      </c>
    </row>
    <row r="172" s="2" customFormat="1" ht="16.5" customHeight="1">
      <c r="A172" s="38"/>
      <c r="B172" s="39"/>
      <c r="C172" s="212" t="s">
        <v>243</v>
      </c>
      <c r="D172" s="212" t="s">
        <v>137</v>
      </c>
      <c r="E172" s="213" t="s">
        <v>244</v>
      </c>
      <c r="F172" s="214" t="s">
        <v>245</v>
      </c>
      <c r="G172" s="215" t="s">
        <v>140</v>
      </c>
      <c r="H172" s="216">
        <v>2580</v>
      </c>
      <c r="I172" s="217"/>
      <c r="J172" s="218">
        <f>ROUND(I172*H172,2)</f>
        <v>0</v>
      </c>
      <c r="K172" s="214" t="s">
        <v>141</v>
      </c>
      <c r="L172" s="44"/>
      <c r="M172" s="219" t="s">
        <v>19</v>
      </c>
      <c r="N172" s="220" t="s">
        <v>47</v>
      </c>
      <c r="O172" s="84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3" t="s">
        <v>142</v>
      </c>
      <c r="AT172" s="223" t="s">
        <v>137</v>
      </c>
      <c r="AU172" s="223" t="s">
        <v>87</v>
      </c>
      <c r="AY172" s="17" t="s">
        <v>135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7" t="s">
        <v>80</v>
      </c>
      <c r="BK172" s="224">
        <f>ROUND(I172*H172,2)</f>
        <v>0</v>
      </c>
      <c r="BL172" s="17" t="s">
        <v>142</v>
      </c>
      <c r="BM172" s="223" t="s">
        <v>246</v>
      </c>
    </row>
    <row r="173" s="2" customFormat="1">
      <c r="A173" s="38"/>
      <c r="B173" s="39"/>
      <c r="C173" s="40"/>
      <c r="D173" s="225" t="s">
        <v>144</v>
      </c>
      <c r="E173" s="40"/>
      <c r="F173" s="226" t="s">
        <v>247</v>
      </c>
      <c r="G173" s="40"/>
      <c r="H173" s="40"/>
      <c r="I173" s="227"/>
      <c r="J173" s="40"/>
      <c r="K173" s="40"/>
      <c r="L173" s="44"/>
      <c r="M173" s="228"/>
      <c r="N173" s="229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144</v>
      </c>
      <c r="AU173" s="17" t="s">
        <v>87</v>
      </c>
    </row>
    <row r="174" s="13" customFormat="1">
      <c r="A174" s="13"/>
      <c r="B174" s="230"/>
      <c r="C174" s="231"/>
      <c r="D174" s="232" t="s">
        <v>146</v>
      </c>
      <c r="E174" s="233" t="s">
        <v>19</v>
      </c>
      <c r="F174" s="234" t="s">
        <v>248</v>
      </c>
      <c r="G174" s="231"/>
      <c r="H174" s="233" t="s">
        <v>19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146</v>
      </c>
      <c r="AU174" s="240" t="s">
        <v>87</v>
      </c>
      <c r="AV174" s="13" t="s">
        <v>80</v>
      </c>
      <c r="AW174" s="13" t="s">
        <v>37</v>
      </c>
      <c r="AX174" s="13" t="s">
        <v>76</v>
      </c>
      <c r="AY174" s="240" t="s">
        <v>135</v>
      </c>
    </row>
    <row r="175" s="14" customFormat="1">
      <c r="A175" s="14"/>
      <c r="B175" s="241"/>
      <c r="C175" s="242"/>
      <c r="D175" s="232" t="s">
        <v>146</v>
      </c>
      <c r="E175" s="243" t="s">
        <v>19</v>
      </c>
      <c r="F175" s="244" t="s">
        <v>249</v>
      </c>
      <c r="G175" s="242"/>
      <c r="H175" s="245">
        <v>640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1" t="s">
        <v>146</v>
      </c>
      <c r="AU175" s="251" t="s">
        <v>87</v>
      </c>
      <c r="AV175" s="14" t="s">
        <v>87</v>
      </c>
      <c r="AW175" s="14" t="s">
        <v>37</v>
      </c>
      <c r="AX175" s="14" t="s">
        <v>76</v>
      </c>
      <c r="AY175" s="251" t="s">
        <v>135</v>
      </c>
    </row>
    <row r="176" s="13" customFormat="1">
      <c r="A176" s="13"/>
      <c r="B176" s="230"/>
      <c r="C176" s="231"/>
      <c r="D176" s="232" t="s">
        <v>146</v>
      </c>
      <c r="E176" s="233" t="s">
        <v>19</v>
      </c>
      <c r="F176" s="234" t="s">
        <v>250</v>
      </c>
      <c r="G176" s="231"/>
      <c r="H176" s="233" t="s">
        <v>19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146</v>
      </c>
      <c r="AU176" s="240" t="s">
        <v>87</v>
      </c>
      <c r="AV176" s="13" t="s">
        <v>80</v>
      </c>
      <c r="AW176" s="13" t="s">
        <v>37</v>
      </c>
      <c r="AX176" s="13" t="s">
        <v>76</v>
      </c>
      <c r="AY176" s="240" t="s">
        <v>135</v>
      </c>
    </row>
    <row r="177" s="14" customFormat="1">
      <c r="A177" s="14"/>
      <c r="B177" s="241"/>
      <c r="C177" s="242"/>
      <c r="D177" s="232" t="s">
        <v>146</v>
      </c>
      <c r="E177" s="243" t="s">
        <v>19</v>
      </c>
      <c r="F177" s="244" t="s">
        <v>251</v>
      </c>
      <c r="G177" s="242"/>
      <c r="H177" s="245">
        <v>1940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1" t="s">
        <v>146</v>
      </c>
      <c r="AU177" s="251" t="s">
        <v>87</v>
      </c>
      <c r="AV177" s="14" t="s">
        <v>87</v>
      </c>
      <c r="AW177" s="14" t="s">
        <v>37</v>
      </c>
      <c r="AX177" s="14" t="s">
        <v>76</v>
      </c>
      <c r="AY177" s="251" t="s">
        <v>135</v>
      </c>
    </row>
    <row r="178" s="15" customFormat="1">
      <c r="A178" s="15"/>
      <c r="B178" s="252"/>
      <c r="C178" s="253"/>
      <c r="D178" s="232" t="s">
        <v>146</v>
      </c>
      <c r="E178" s="254" t="s">
        <v>19</v>
      </c>
      <c r="F178" s="255" t="s">
        <v>183</v>
      </c>
      <c r="G178" s="253"/>
      <c r="H178" s="256">
        <v>2580</v>
      </c>
      <c r="I178" s="257"/>
      <c r="J178" s="253"/>
      <c r="K178" s="253"/>
      <c r="L178" s="258"/>
      <c r="M178" s="259"/>
      <c r="N178" s="260"/>
      <c r="O178" s="260"/>
      <c r="P178" s="260"/>
      <c r="Q178" s="260"/>
      <c r="R178" s="260"/>
      <c r="S178" s="260"/>
      <c r="T178" s="261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2" t="s">
        <v>146</v>
      </c>
      <c r="AU178" s="262" t="s">
        <v>87</v>
      </c>
      <c r="AV178" s="15" t="s">
        <v>142</v>
      </c>
      <c r="AW178" s="15" t="s">
        <v>37</v>
      </c>
      <c r="AX178" s="15" t="s">
        <v>80</v>
      </c>
      <c r="AY178" s="262" t="s">
        <v>135</v>
      </c>
    </row>
    <row r="179" s="2" customFormat="1" ht="16.5" customHeight="1">
      <c r="A179" s="38"/>
      <c r="B179" s="39"/>
      <c r="C179" s="212" t="s">
        <v>252</v>
      </c>
      <c r="D179" s="212" t="s">
        <v>137</v>
      </c>
      <c r="E179" s="213" t="s">
        <v>253</v>
      </c>
      <c r="F179" s="214" t="s">
        <v>254</v>
      </c>
      <c r="G179" s="215" t="s">
        <v>255</v>
      </c>
      <c r="H179" s="216">
        <v>363.5</v>
      </c>
      <c r="I179" s="217"/>
      <c r="J179" s="218">
        <f>ROUND(I179*H179,2)</f>
        <v>0</v>
      </c>
      <c r="K179" s="214" t="s">
        <v>141</v>
      </c>
      <c r="L179" s="44"/>
      <c r="M179" s="219" t="s">
        <v>19</v>
      </c>
      <c r="N179" s="220" t="s">
        <v>47</v>
      </c>
      <c r="O179" s="84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3" t="s">
        <v>142</v>
      </c>
      <c r="AT179" s="223" t="s">
        <v>137</v>
      </c>
      <c r="AU179" s="223" t="s">
        <v>87</v>
      </c>
      <c r="AY179" s="17" t="s">
        <v>135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80</v>
      </c>
      <c r="BK179" s="224">
        <f>ROUND(I179*H179,2)</f>
        <v>0</v>
      </c>
      <c r="BL179" s="17" t="s">
        <v>142</v>
      </c>
      <c r="BM179" s="223" t="s">
        <v>256</v>
      </c>
    </row>
    <row r="180" s="2" customFormat="1">
      <c r="A180" s="38"/>
      <c r="B180" s="39"/>
      <c r="C180" s="40"/>
      <c r="D180" s="225" t="s">
        <v>144</v>
      </c>
      <c r="E180" s="40"/>
      <c r="F180" s="226" t="s">
        <v>257</v>
      </c>
      <c r="G180" s="40"/>
      <c r="H180" s="40"/>
      <c r="I180" s="227"/>
      <c r="J180" s="40"/>
      <c r="K180" s="40"/>
      <c r="L180" s="44"/>
      <c r="M180" s="228"/>
      <c r="N180" s="229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144</v>
      </c>
      <c r="AU180" s="17" t="s">
        <v>87</v>
      </c>
    </row>
    <row r="181" s="13" customFormat="1">
      <c r="A181" s="13"/>
      <c r="B181" s="230"/>
      <c r="C181" s="231"/>
      <c r="D181" s="232" t="s">
        <v>146</v>
      </c>
      <c r="E181" s="233" t="s">
        <v>19</v>
      </c>
      <c r="F181" s="234" t="s">
        <v>258</v>
      </c>
      <c r="G181" s="231"/>
      <c r="H181" s="233" t="s">
        <v>19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0" t="s">
        <v>146</v>
      </c>
      <c r="AU181" s="240" t="s">
        <v>87</v>
      </c>
      <c r="AV181" s="13" t="s">
        <v>80</v>
      </c>
      <c r="AW181" s="13" t="s">
        <v>37</v>
      </c>
      <c r="AX181" s="13" t="s">
        <v>76</v>
      </c>
      <c r="AY181" s="240" t="s">
        <v>135</v>
      </c>
    </row>
    <row r="182" s="13" customFormat="1">
      <c r="A182" s="13"/>
      <c r="B182" s="230"/>
      <c r="C182" s="231"/>
      <c r="D182" s="232" t="s">
        <v>146</v>
      </c>
      <c r="E182" s="233" t="s">
        <v>19</v>
      </c>
      <c r="F182" s="234" t="s">
        <v>259</v>
      </c>
      <c r="G182" s="231"/>
      <c r="H182" s="233" t="s">
        <v>19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0" t="s">
        <v>146</v>
      </c>
      <c r="AU182" s="240" t="s">
        <v>87</v>
      </c>
      <c r="AV182" s="13" t="s">
        <v>80</v>
      </c>
      <c r="AW182" s="13" t="s">
        <v>37</v>
      </c>
      <c r="AX182" s="13" t="s">
        <v>76</v>
      </c>
      <c r="AY182" s="240" t="s">
        <v>135</v>
      </c>
    </row>
    <row r="183" s="14" customFormat="1">
      <c r="A183" s="14"/>
      <c r="B183" s="241"/>
      <c r="C183" s="242"/>
      <c r="D183" s="232" t="s">
        <v>146</v>
      </c>
      <c r="E183" s="243" t="s">
        <v>19</v>
      </c>
      <c r="F183" s="244" t="s">
        <v>260</v>
      </c>
      <c r="G183" s="242"/>
      <c r="H183" s="245">
        <v>361.5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1" t="s">
        <v>146</v>
      </c>
      <c r="AU183" s="251" t="s">
        <v>87</v>
      </c>
      <c r="AV183" s="14" t="s">
        <v>87</v>
      </c>
      <c r="AW183" s="14" t="s">
        <v>37</v>
      </c>
      <c r="AX183" s="14" t="s">
        <v>76</v>
      </c>
      <c r="AY183" s="251" t="s">
        <v>135</v>
      </c>
    </row>
    <row r="184" s="13" customFormat="1">
      <c r="A184" s="13"/>
      <c r="B184" s="230"/>
      <c r="C184" s="231"/>
      <c r="D184" s="232" t="s">
        <v>146</v>
      </c>
      <c r="E184" s="233" t="s">
        <v>19</v>
      </c>
      <c r="F184" s="234" t="s">
        <v>261</v>
      </c>
      <c r="G184" s="231"/>
      <c r="H184" s="233" t="s">
        <v>19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0" t="s">
        <v>146</v>
      </c>
      <c r="AU184" s="240" t="s">
        <v>87</v>
      </c>
      <c r="AV184" s="13" t="s">
        <v>80</v>
      </c>
      <c r="AW184" s="13" t="s">
        <v>37</v>
      </c>
      <c r="AX184" s="13" t="s">
        <v>76</v>
      </c>
      <c r="AY184" s="240" t="s">
        <v>135</v>
      </c>
    </row>
    <row r="185" s="14" customFormat="1">
      <c r="A185" s="14"/>
      <c r="B185" s="241"/>
      <c r="C185" s="242"/>
      <c r="D185" s="232" t="s">
        <v>146</v>
      </c>
      <c r="E185" s="243" t="s">
        <v>19</v>
      </c>
      <c r="F185" s="244" t="s">
        <v>262</v>
      </c>
      <c r="G185" s="242"/>
      <c r="H185" s="245">
        <v>2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1" t="s">
        <v>146</v>
      </c>
      <c r="AU185" s="251" t="s">
        <v>87</v>
      </c>
      <c r="AV185" s="14" t="s">
        <v>87</v>
      </c>
      <c r="AW185" s="14" t="s">
        <v>37</v>
      </c>
      <c r="AX185" s="14" t="s">
        <v>76</v>
      </c>
      <c r="AY185" s="251" t="s">
        <v>135</v>
      </c>
    </row>
    <row r="186" s="15" customFormat="1">
      <c r="A186" s="15"/>
      <c r="B186" s="252"/>
      <c r="C186" s="253"/>
      <c r="D186" s="232" t="s">
        <v>146</v>
      </c>
      <c r="E186" s="254" t="s">
        <v>19</v>
      </c>
      <c r="F186" s="255" t="s">
        <v>183</v>
      </c>
      <c r="G186" s="253"/>
      <c r="H186" s="256">
        <v>363.5</v>
      </c>
      <c r="I186" s="257"/>
      <c r="J186" s="253"/>
      <c r="K186" s="253"/>
      <c r="L186" s="258"/>
      <c r="M186" s="259"/>
      <c r="N186" s="260"/>
      <c r="O186" s="260"/>
      <c r="P186" s="260"/>
      <c r="Q186" s="260"/>
      <c r="R186" s="260"/>
      <c r="S186" s="260"/>
      <c r="T186" s="261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2" t="s">
        <v>146</v>
      </c>
      <c r="AU186" s="262" t="s">
        <v>87</v>
      </c>
      <c r="AV186" s="15" t="s">
        <v>142</v>
      </c>
      <c r="AW186" s="15" t="s">
        <v>37</v>
      </c>
      <c r="AX186" s="15" t="s">
        <v>80</v>
      </c>
      <c r="AY186" s="262" t="s">
        <v>135</v>
      </c>
    </row>
    <row r="187" s="2" customFormat="1" ht="16.5" customHeight="1">
      <c r="A187" s="38"/>
      <c r="B187" s="39"/>
      <c r="C187" s="212" t="s">
        <v>263</v>
      </c>
      <c r="D187" s="212" t="s">
        <v>137</v>
      </c>
      <c r="E187" s="213" t="s">
        <v>264</v>
      </c>
      <c r="F187" s="214" t="s">
        <v>265</v>
      </c>
      <c r="G187" s="215" t="s">
        <v>255</v>
      </c>
      <c r="H187" s="216">
        <v>6.0800000000000001</v>
      </c>
      <c r="I187" s="217"/>
      <c r="J187" s="218">
        <f>ROUND(I187*H187,2)</f>
        <v>0</v>
      </c>
      <c r="K187" s="214" t="s">
        <v>141</v>
      </c>
      <c r="L187" s="44"/>
      <c r="M187" s="219" t="s">
        <v>19</v>
      </c>
      <c r="N187" s="220" t="s">
        <v>47</v>
      </c>
      <c r="O187" s="84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3" t="s">
        <v>142</v>
      </c>
      <c r="AT187" s="223" t="s">
        <v>137</v>
      </c>
      <c r="AU187" s="223" t="s">
        <v>87</v>
      </c>
      <c r="AY187" s="17" t="s">
        <v>135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7" t="s">
        <v>80</v>
      </c>
      <c r="BK187" s="224">
        <f>ROUND(I187*H187,2)</f>
        <v>0</v>
      </c>
      <c r="BL187" s="17" t="s">
        <v>142</v>
      </c>
      <c r="BM187" s="223" t="s">
        <v>266</v>
      </c>
    </row>
    <row r="188" s="2" customFormat="1">
      <c r="A188" s="38"/>
      <c r="B188" s="39"/>
      <c r="C188" s="40"/>
      <c r="D188" s="225" t="s">
        <v>144</v>
      </c>
      <c r="E188" s="40"/>
      <c r="F188" s="226" t="s">
        <v>267</v>
      </c>
      <c r="G188" s="40"/>
      <c r="H188" s="40"/>
      <c r="I188" s="227"/>
      <c r="J188" s="40"/>
      <c r="K188" s="40"/>
      <c r="L188" s="44"/>
      <c r="M188" s="228"/>
      <c r="N188" s="229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144</v>
      </c>
      <c r="AU188" s="17" t="s">
        <v>87</v>
      </c>
    </row>
    <row r="189" s="13" customFormat="1">
      <c r="A189" s="13"/>
      <c r="B189" s="230"/>
      <c r="C189" s="231"/>
      <c r="D189" s="232" t="s">
        <v>146</v>
      </c>
      <c r="E189" s="233" t="s">
        <v>19</v>
      </c>
      <c r="F189" s="234" t="s">
        <v>241</v>
      </c>
      <c r="G189" s="231"/>
      <c r="H189" s="233" t="s">
        <v>19</v>
      </c>
      <c r="I189" s="235"/>
      <c r="J189" s="231"/>
      <c r="K189" s="231"/>
      <c r="L189" s="236"/>
      <c r="M189" s="237"/>
      <c r="N189" s="238"/>
      <c r="O189" s="238"/>
      <c r="P189" s="238"/>
      <c r="Q189" s="238"/>
      <c r="R189" s="238"/>
      <c r="S189" s="238"/>
      <c r="T189" s="23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0" t="s">
        <v>146</v>
      </c>
      <c r="AU189" s="240" t="s">
        <v>87</v>
      </c>
      <c r="AV189" s="13" t="s">
        <v>80</v>
      </c>
      <c r="AW189" s="13" t="s">
        <v>37</v>
      </c>
      <c r="AX189" s="13" t="s">
        <v>76</v>
      </c>
      <c r="AY189" s="240" t="s">
        <v>135</v>
      </c>
    </row>
    <row r="190" s="14" customFormat="1">
      <c r="A190" s="14"/>
      <c r="B190" s="241"/>
      <c r="C190" s="242"/>
      <c r="D190" s="232" t="s">
        <v>146</v>
      </c>
      <c r="E190" s="243" t="s">
        <v>19</v>
      </c>
      <c r="F190" s="244" t="s">
        <v>268</v>
      </c>
      <c r="G190" s="242"/>
      <c r="H190" s="245">
        <v>3.0800000000000001</v>
      </c>
      <c r="I190" s="246"/>
      <c r="J190" s="242"/>
      <c r="K190" s="242"/>
      <c r="L190" s="247"/>
      <c r="M190" s="248"/>
      <c r="N190" s="249"/>
      <c r="O190" s="249"/>
      <c r="P190" s="249"/>
      <c r="Q190" s="249"/>
      <c r="R190" s="249"/>
      <c r="S190" s="249"/>
      <c r="T190" s="25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1" t="s">
        <v>146</v>
      </c>
      <c r="AU190" s="251" t="s">
        <v>87</v>
      </c>
      <c r="AV190" s="14" t="s">
        <v>87</v>
      </c>
      <c r="AW190" s="14" t="s">
        <v>37</v>
      </c>
      <c r="AX190" s="14" t="s">
        <v>76</v>
      </c>
      <c r="AY190" s="251" t="s">
        <v>135</v>
      </c>
    </row>
    <row r="191" s="13" customFormat="1">
      <c r="A191" s="13"/>
      <c r="B191" s="230"/>
      <c r="C191" s="231"/>
      <c r="D191" s="232" t="s">
        <v>146</v>
      </c>
      <c r="E191" s="233" t="s">
        <v>19</v>
      </c>
      <c r="F191" s="234" t="s">
        <v>269</v>
      </c>
      <c r="G191" s="231"/>
      <c r="H191" s="233" t="s">
        <v>19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0" t="s">
        <v>146</v>
      </c>
      <c r="AU191" s="240" t="s">
        <v>87</v>
      </c>
      <c r="AV191" s="13" t="s">
        <v>80</v>
      </c>
      <c r="AW191" s="13" t="s">
        <v>37</v>
      </c>
      <c r="AX191" s="13" t="s">
        <v>76</v>
      </c>
      <c r="AY191" s="240" t="s">
        <v>135</v>
      </c>
    </row>
    <row r="192" s="14" customFormat="1">
      <c r="A192" s="14"/>
      <c r="B192" s="241"/>
      <c r="C192" s="242"/>
      <c r="D192" s="232" t="s">
        <v>146</v>
      </c>
      <c r="E192" s="243" t="s">
        <v>19</v>
      </c>
      <c r="F192" s="244" t="s">
        <v>270</v>
      </c>
      <c r="G192" s="242"/>
      <c r="H192" s="245">
        <v>3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1" t="s">
        <v>146</v>
      </c>
      <c r="AU192" s="251" t="s">
        <v>87</v>
      </c>
      <c r="AV192" s="14" t="s">
        <v>87</v>
      </c>
      <c r="AW192" s="14" t="s">
        <v>37</v>
      </c>
      <c r="AX192" s="14" t="s">
        <v>76</v>
      </c>
      <c r="AY192" s="251" t="s">
        <v>135</v>
      </c>
    </row>
    <row r="193" s="15" customFormat="1">
      <c r="A193" s="15"/>
      <c r="B193" s="252"/>
      <c r="C193" s="253"/>
      <c r="D193" s="232" t="s">
        <v>146</v>
      </c>
      <c r="E193" s="254" t="s">
        <v>19</v>
      </c>
      <c r="F193" s="255" t="s">
        <v>183</v>
      </c>
      <c r="G193" s="253"/>
      <c r="H193" s="256">
        <v>6.0800000000000001</v>
      </c>
      <c r="I193" s="257"/>
      <c r="J193" s="253"/>
      <c r="K193" s="253"/>
      <c r="L193" s="258"/>
      <c r="M193" s="259"/>
      <c r="N193" s="260"/>
      <c r="O193" s="260"/>
      <c r="P193" s="260"/>
      <c r="Q193" s="260"/>
      <c r="R193" s="260"/>
      <c r="S193" s="260"/>
      <c r="T193" s="261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2" t="s">
        <v>146</v>
      </c>
      <c r="AU193" s="262" t="s">
        <v>87</v>
      </c>
      <c r="AV193" s="15" t="s">
        <v>142</v>
      </c>
      <c r="AW193" s="15" t="s">
        <v>37</v>
      </c>
      <c r="AX193" s="15" t="s">
        <v>80</v>
      </c>
      <c r="AY193" s="262" t="s">
        <v>135</v>
      </c>
    </row>
    <row r="194" s="2" customFormat="1" ht="21.75" customHeight="1">
      <c r="A194" s="38"/>
      <c r="B194" s="39"/>
      <c r="C194" s="212" t="s">
        <v>271</v>
      </c>
      <c r="D194" s="212" t="s">
        <v>137</v>
      </c>
      <c r="E194" s="213" t="s">
        <v>272</v>
      </c>
      <c r="F194" s="214" t="s">
        <v>273</v>
      </c>
      <c r="G194" s="215" t="s">
        <v>255</v>
      </c>
      <c r="H194" s="216">
        <v>97</v>
      </c>
      <c r="I194" s="217"/>
      <c r="J194" s="218">
        <f>ROUND(I194*H194,2)</f>
        <v>0</v>
      </c>
      <c r="K194" s="214" t="s">
        <v>141</v>
      </c>
      <c r="L194" s="44"/>
      <c r="M194" s="219" t="s">
        <v>19</v>
      </c>
      <c r="N194" s="220" t="s">
        <v>47</v>
      </c>
      <c r="O194" s="84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3" t="s">
        <v>142</v>
      </c>
      <c r="AT194" s="223" t="s">
        <v>137</v>
      </c>
      <c r="AU194" s="223" t="s">
        <v>87</v>
      </c>
      <c r="AY194" s="17" t="s">
        <v>135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7" t="s">
        <v>80</v>
      </c>
      <c r="BK194" s="224">
        <f>ROUND(I194*H194,2)</f>
        <v>0</v>
      </c>
      <c r="BL194" s="17" t="s">
        <v>142</v>
      </c>
      <c r="BM194" s="223" t="s">
        <v>274</v>
      </c>
    </row>
    <row r="195" s="2" customFormat="1">
      <c r="A195" s="38"/>
      <c r="B195" s="39"/>
      <c r="C195" s="40"/>
      <c r="D195" s="225" t="s">
        <v>144</v>
      </c>
      <c r="E195" s="40"/>
      <c r="F195" s="226" t="s">
        <v>275</v>
      </c>
      <c r="G195" s="40"/>
      <c r="H195" s="40"/>
      <c r="I195" s="227"/>
      <c r="J195" s="40"/>
      <c r="K195" s="40"/>
      <c r="L195" s="44"/>
      <c r="M195" s="228"/>
      <c r="N195" s="229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144</v>
      </c>
      <c r="AU195" s="17" t="s">
        <v>87</v>
      </c>
    </row>
    <row r="196" s="13" customFormat="1">
      <c r="A196" s="13"/>
      <c r="B196" s="230"/>
      <c r="C196" s="231"/>
      <c r="D196" s="232" t="s">
        <v>146</v>
      </c>
      <c r="E196" s="233" t="s">
        <v>19</v>
      </c>
      <c r="F196" s="234" t="s">
        <v>250</v>
      </c>
      <c r="G196" s="231"/>
      <c r="H196" s="233" t="s">
        <v>19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0" t="s">
        <v>146</v>
      </c>
      <c r="AU196" s="240" t="s">
        <v>87</v>
      </c>
      <c r="AV196" s="13" t="s">
        <v>80</v>
      </c>
      <c r="AW196" s="13" t="s">
        <v>37</v>
      </c>
      <c r="AX196" s="13" t="s">
        <v>76</v>
      </c>
      <c r="AY196" s="240" t="s">
        <v>135</v>
      </c>
    </row>
    <row r="197" s="14" customFormat="1">
      <c r="A197" s="14"/>
      <c r="B197" s="241"/>
      <c r="C197" s="242"/>
      <c r="D197" s="232" t="s">
        <v>146</v>
      </c>
      <c r="E197" s="243" t="s">
        <v>19</v>
      </c>
      <c r="F197" s="244" t="s">
        <v>276</v>
      </c>
      <c r="G197" s="242"/>
      <c r="H197" s="245">
        <v>97</v>
      </c>
      <c r="I197" s="246"/>
      <c r="J197" s="242"/>
      <c r="K197" s="242"/>
      <c r="L197" s="247"/>
      <c r="M197" s="248"/>
      <c r="N197" s="249"/>
      <c r="O197" s="249"/>
      <c r="P197" s="249"/>
      <c r="Q197" s="249"/>
      <c r="R197" s="249"/>
      <c r="S197" s="249"/>
      <c r="T197" s="25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1" t="s">
        <v>146</v>
      </c>
      <c r="AU197" s="251" t="s">
        <v>87</v>
      </c>
      <c r="AV197" s="14" t="s">
        <v>87</v>
      </c>
      <c r="AW197" s="14" t="s">
        <v>37</v>
      </c>
      <c r="AX197" s="14" t="s">
        <v>80</v>
      </c>
      <c r="AY197" s="251" t="s">
        <v>135</v>
      </c>
    </row>
    <row r="198" s="2" customFormat="1" ht="21.75" customHeight="1">
      <c r="A198" s="38"/>
      <c r="B198" s="39"/>
      <c r="C198" s="212" t="s">
        <v>277</v>
      </c>
      <c r="D198" s="212" t="s">
        <v>137</v>
      </c>
      <c r="E198" s="213" t="s">
        <v>278</v>
      </c>
      <c r="F198" s="214" t="s">
        <v>279</v>
      </c>
      <c r="G198" s="215" t="s">
        <v>255</v>
      </c>
      <c r="H198" s="216">
        <v>679.5</v>
      </c>
      <c r="I198" s="217"/>
      <c r="J198" s="218">
        <f>ROUND(I198*H198,2)</f>
        <v>0</v>
      </c>
      <c r="K198" s="214" t="s">
        <v>141</v>
      </c>
      <c r="L198" s="44"/>
      <c r="M198" s="219" t="s">
        <v>19</v>
      </c>
      <c r="N198" s="220" t="s">
        <v>47</v>
      </c>
      <c r="O198" s="84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3" t="s">
        <v>142</v>
      </c>
      <c r="AT198" s="223" t="s">
        <v>137</v>
      </c>
      <c r="AU198" s="223" t="s">
        <v>87</v>
      </c>
      <c r="AY198" s="17" t="s">
        <v>135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7" t="s">
        <v>80</v>
      </c>
      <c r="BK198" s="224">
        <f>ROUND(I198*H198,2)</f>
        <v>0</v>
      </c>
      <c r="BL198" s="17" t="s">
        <v>142</v>
      </c>
      <c r="BM198" s="223" t="s">
        <v>280</v>
      </c>
    </row>
    <row r="199" s="2" customFormat="1">
      <c r="A199" s="38"/>
      <c r="B199" s="39"/>
      <c r="C199" s="40"/>
      <c r="D199" s="225" t="s">
        <v>144</v>
      </c>
      <c r="E199" s="40"/>
      <c r="F199" s="226" t="s">
        <v>281</v>
      </c>
      <c r="G199" s="40"/>
      <c r="H199" s="40"/>
      <c r="I199" s="227"/>
      <c r="J199" s="40"/>
      <c r="K199" s="40"/>
      <c r="L199" s="44"/>
      <c r="M199" s="228"/>
      <c r="N199" s="229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144</v>
      </c>
      <c r="AU199" s="17" t="s">
        <v>87</v>
      </c>
    </row>
    <row r="200" s="13" customFormat="1">
      <c r="A200" s="13"/>
      <c r="B200" s="230"/>
      <c r="C200" s="231"/>
      <c r="D200" s="232" t="s">
        <v>146</v>
      </c>
      <c r="E200" s="233" t="s">
        <v>19</v>
      </c>
      <c r="F200" s="234" t="s">
        <v>282</v>
      </c>
      <c r="G200" s="231"/>
      <c r="H200" s="233" t="s">
        <v>19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0" t="s">
        <v>146</v>
      </c>
      <c r="AU200" s="240" t="s">
        <v>87</v>
      </c>
      <c r="AV200" s="13" t="s">
        <v>80</v>
      </c>
      <c r="AW200" s="13" t="s">
        <v>37</v>
      </c>
      <c r="AX200" s="13" t="s">
        <v>76</v>
      </c>
      <c r="AY200" s="240" t="s">
        <v>135</v>
      </c>
    </row>
    <row r="201" s="14" customFormat="1">
      <c r="A201" s="14"/>
      <c r="B201" s="241"/>
      <c r="C201" s="242"/>
      <c r="D201" s="232" t="s">
        <v>146</v>
      </c>
      <c r="E201" s="243" t="s">
        <v>19</v>
      </c>
      <c r="F201" s="244" t="s">
        <v>283</v>
      </c>
      <c r="G201" s="242"/>
      <c r="H201" s="245">
        <v>679.5</v>
      </c>
      <c r="I201" s="246"/>
      <c r="J201" s="242"/>
      <c r="K201" s="242"/>
      <c r="L201" s="247"/>
      <c r="M201" s="248"/>
      <c r="N201" s="249"/>
      <c r="O201" s="249"/>
      <c r="P201" s="249"/>
      <c r="Q201" s="249"/>
      <c r="R201" s="249"/>
      <c r="S201" s="249"/>
      <c r="T201" s="25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1" t="s">
        <v>146</v>
      </c>
      <c r="AU201" s="251" t="s">
        <v>87</v>
      </c>
      <c r="AV201" s="14" t="s">
        <v>87</v>
      </c>
      <c r="AW201" s="14" t="s">
        <v>37</v>
      </c>
      <c r="AX201" s="14" t="s">
        <v>80</v>
      </c>
      <c r="AY201" s="251" t="s">
        <v>135</v>
      </c>
    </row>
    <row r="202" s="2" customFormat="1" ht="24.15" customHeight="1">
      <c r="A202" s="38"/>
      <c r="B202" s="39"/>
      <c r="C202" s="212" t="s">
        <v>284</v>
      </c>
      <c r="D202" s="212" t="s">
        <v>137</v>
      </c>
      <c r="E202" s="213" t="s">
        <v>285</v>
      </c>
      <c r="F202" s="214" t="s">
        <v>286</v>
      </c>
      <c r="G202" s="215" t="s">
        <v>255</v>
      </c>
      <c r="H202" s="216">
        <v>363.5</v>
      </c>
      <c r="I202" s="217"/>
      <c r="J202" s="218">
        <f>ROUND(I202*H202,2)</f>
        <v>0</v>
      </c>
      <c r="K202" s="214" t="s">
        <v>141</v>
      </c>
      <c r="L202" s="44"/>
      <c r="M202" s="219" t="s">
        <v>19</v>
      </c>
      <c r="N202" s="220" t="s">
        <v>47</v>
      </c>
      <c r="O202" s="84"/>
      <c r="P202" s="221">
        <f>O202*H202</f>
        <v>0</v>
      </c>
      <c r="Q202" s="221">
        <v>0</v>
      </c>
      <c r="R202" s="221">
        <f>Q202*H202</f>
        <v>0</v>
      </c>
      <c r="S202" s="221">
        <v>0</v>
      </c>
      <c r="T202" s="22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3" t="s">
        <v>142</v>
      </c>
      <c r="AT202" s="223" t="s">
        <v>137</v>
      </c>
      <c r="AU202" s="223" t="s">
        <v>87</v>
      </c>
      <c r="AY202" s="17" t="s">
        <v>135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7" t="s">
        <v>80</v>
      </c>
      <c r="BK202" s="224">
        <f>ROUND(I202*H202,2)</f>
        <v>0</v>
      </c>
      <c r="BL202" s="17" t="s">
        <v>142</v>
      </c>
      <c r="BM202" s="223" t="s">
        <v>287</v>
      </c>
    </row>
    <row r="203" s="2" customFormat="1">
      <c r="A203" s="38"/>
      <c r="B203" s="39"/>
      <c r="C203" s="40"/>
      <c r="D203" s="225" t="s">
        <v>144</v>
      </c>
      <c r="E203" s="40"/>
      <c r="F203" s="226" t="s">
        <v>288</v>
      </c>
      <c r="G203" s="40"/>
      <c r="H203" s="40"/>
      <c r="I203" s="227"/>
      <c r="J203" s="40"/>
      <c r="K203" s="40"/>
      <c r="L203" s="44"/>
      <c r="M203" s="228"/>
      <c r="N203" s="229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144</v>
      </c>
      <c r="AU203" s="17" t="s">
        <v>87</v>
      </c>
    </row>
    <row r="204" s="13" customFormat="1">
      <c r="A204" s="13"/>
      <c r="B204" s="230"/>
      <c r="C204" s="231"/>
      <c r="D204" s="232" t="s">
        <v>146</v>
      </c>
      <c r="E204" s="233" t="s">
        <v>19</v>
      </c>
      <c r="F204" s="234" t="s">
        <v>258</v>
      </c>
      <c r="G204" s="231"/>
      <c r="H204" s="233" t="s">
        <v>19</v>
      </c>
      <c r="I204" s="235"/>
      <c r="J204" s="231"/>
      <c r="K204" s="231"/>
      <c r="L204" s="236"/>
      <c r="M204" s="237"/>
      <c r="N204" s="238"/>
      <c r="O204" s="238"/>
      <c r="P204" s="238"/>
      <c r="Q204" s="238"/>
      <c r="R204" s="238"/>
      <c r="S204" s="238"/>
      <c r="T204" s="23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0" t="s">
        <v>146</v>
      </c>
      <c r="AU204" s="240" t="s">
        <v>87</v>
      </c>
      <c r="AV204" s="13" t="s">
        <v>80</v>
      </c>
      <c r="AW204" s="13" t="s">
        <v>37</v>
      </c>
      <c r="AX204" s="13" t="s">
        <v>76</v>
      </c>
      <c r="AY204" s="240" t="s">
        <v>135</v>
      </c>
    </row>
    <row r="205" s="13" customFormat="1">
      <c r="A205" s="13"/>
      <c r="B205" s="230"/>
      <c r="C205" s="231"/>
      <c r="D205" s="232" t="s">
        <v>146</v>
      </c>
      <c r="E205" s="233" t="s">
        <v>19</v>
      </c>
      <c r="F205" s="234" t="s">
        <v>259</v>
      </c>
      <c r="G205" s="231"/>
      <c r="H205" s="233" t="s">
        <v>19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0" t="s">
        <v>146</v>
      </c>
      <c r="AU205" s="240" t="s">
        <v>87</v>
      </c>
      <c r="AV205" s="13" t="s">
        <v>80</v>
      </c>
      <c r="AW205" s="13" t="s">
        <v>37</v>
      </c>
      <c r="AX205" s="13" t="s">
        <v>76</v>
      </c>
      <c r="AY205" s="240" t="s">
        <v>135</v>
      </c>
    </row>
    <row r="206" s="14" customFormat="1">
      <c r="A206" s="14"/>
      <c r="B206" s="241"/>
      <c r="C206" s="242"/>
      <c r="D206" s="232" t="s">
        <v>146</v>
      </c>
      <c r="E206" s="243" t="s">
        <v>19</v>
      </c>
      <c r="F206" s="244" t="s">
        <v>260</v>
      </c>
      <c r="G206" s="242"/>
      <c r="H206" s="245">
        <v>361.5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1" t="s">
        <v>146</v>
      </c>
      <c r="AU206" s="251" t="s">
        <v>87</v>
      </c>
      <c r="AV206" s="14" t="s">
        <v>87</v>
      </c>
      <c r="AW206" s="14" t="s">
        <v>37</v>
      </c>
      <c r="AX206" s="14" t="s">
        <v>76</v>
      </c>
      <c r="AY206" s="251" t="s">
        <v>135</v>
      </c>
    </row>
    <row r="207" s="13" customFormat="1">
      <c r="A207" s="13"/>
      <c r="B207" s="230"/>
      <c r="C207" s="231"/>
      <c r="D207" s="232" t="s">
        <v>146</v>
      </c>
      <c r="E207" s="233" t="s">
        <v>19</v>
      </c>
      <c r="F207" s="234" t="s">
        <v>261</v>
      </c>
      <c r="G207" s="231"/>
      <c r="H207" s="233" t="s">
        <v>19</v>
      </c>
      <c r="I207" s="235"/>
      <c r="J207" s="231"/>
      <c r="K207" s="231"/>
      <c r="L207" s="236"/>
      <c r="M207" s="237"/>
      <c r="N207" s="238"/>
      <c r="O207" s="238"/>
      <c r="P207" s="238"/>
      <c r="Q207" s="238"/>
      <c r="R207" s="238"/>
      <c r="S207" s="238"/>
      <c r="T207" s="23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0" t="s">
        <v>146</v>
      </c>
      <c r="AU207" s="240" t="s">
        <v>87</v>
      </c>
      <c r="AV207" s="13" t="s">
        <v>80</v>
      </c>
      <c r="AW207" s="13" t="s">
        <v>37</v>
      </c>
      <c r="AX207" s="13" t="s">
        <v>76</v>
      </c>
      <c r="AY207" s="240" t="s">
        <v>135</v>
      </c>
    </row>
    <row r="208" s="14" customFormat="1">
      <c r="A208" s="14"/>
      <c r="B208" s="241"/>
      <c r="C208" s="242"/>
      <c r="D208" s="232" t="s">
        <v>146</v>
      </c>
      <c r="E208" s="243" t="s">
        <v>19</v>
      </c>
      <c r="F208" s="244" t="s">
        <v>262</v>
      </c>
      <c r="G208" s="242"/>
      <c r="H208" s="245">
        <v>2</v>
      </c>
      <c r="I208" s="246"/>
      <c r="J208" s="242"/>
      <c r="K208" s="242"/>
      <c r="L208" s="247"/>
      <c r="M208" s="248"/>
      <c r="N208" s="249"/>
      <c r="O208" s="249"/>
      <c r="P208" s="249"/>
      <c r="Q208" s="249"/>
      <c r="R208" s="249"/>
      <c r="S208" s="249"/>
      <c r="T208" s="25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1" t="s">
        <v>146</v>
      </c>
      <c r="AU208" s="251" t="s">
        <v>87</v>
      </c>
      <c r="AV208" s="14" t="s">
        <v>87</v>
      </c>
      <c r="AW208" s="14" t="s">
        <v>37</v>
      </c>
      <c r="AX208" s="14" t="s">
        <v>76</v>
      </c>
      <c r="AY208" s="251" t="s">
        <v>135</v>
      </c>
    </row>
    <row r="209" s="15" customFormat="1">
      <c r="A209" s="15"/>
      <c r="B209" s="252"/>
      <c r="C209" s="253"/>
      <c r="D209" s="232" t="s">
        <v>146</v>
      </c>
      <c r="E209" s="254" t="s">
        <v>19</v>
      </c>
      <c r="F209" s="255" t="s">
        <v>183</v>
      </c>
      <c r="G209" s="253"/>
      <c r="H209" s="256">
        <v>363.5</v>
      </c>
      <c r="I209" s="257"/>
      <c r="J209" s="253"/>
      <c r="K209" s="253"/>
      <c r="L209" s="258"/>
      <c r="M209" s="259"/>
      <c r="N209" s="260"/>
      <c r="O209" s="260"/>
      <c r="P209" s="260"/>
      <c r="Q209" s="260"/>
      <c r="R209" s="260"/>
      <c r="S209" s="260"/>
      <c r="T209" s="261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2" t="s">
        <v>146</v>
      </c>
      <c r="AU209" s="262" t="s">
        <v>87</v>
      </c>
      <c r="AV209" s="15" t="s">
        <v>142</v>
      </c>
      <c r="AW209" s="15" t="s">
        <v>37</v>
      </c>
      <c r="AX209" s="15" t="s">
        <v>80</v>
      </c>
      <c r="AY209" s="262" t="s">
        <v>135</v>
      </c>
    </row>
    <row r="210" s="2" customFormat="1" ht="37.8" customHeight="1">
      <c r="A210" s="38"/>
      <c r="B210" s="39"/>
      <c r="C210" s="212" t="s">
        <v>7</v>
      </c>
      <c r="D210" s="212" t="s">
        <v>137</v>
      </c>
      <c r="E210" s="213" t="s">
        <v>289</v>
      </c>
      <c r="F210" s="214" t="s">
        <v>290</v>
      </c>
      <c r="G210" s="215" t="s">
        <v>255</v>
      </c>
      <c r="H210" s="216">
        <v>1146.0799999999999</v>
      </c>
      <c r="I210" s="217"/>
      <c r="J210" s="218">
        <f>ROUND(I210*H210,2)</f>
        <v>0</v>
      </c>
      <c r="K210" s="214" t="s">
        <v>141</v>
      </c>
      <c r="L210" s="44"/>
      <c r="M210" s="219" t="s">
        <v>19</v>
      </c>
      <c r="N210" s="220" t="s">
        <v>47</v>
      </c>
      <c r="O210" s="84"/>
      <c r="P210" s="221">
        <f>O210*H210</f>
        <v>0</v>
      </c>
      <c r="Q210" s="221">
        <v>0</v>
      </c>
      <c r="R210" s="221">
        <f>Q210*H210</f>
        <v>0</v>
      </c>
      <c r="S210" s="221">
        <v>0</v>
      </c>
      <c r="T210" s="222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3" t="s">
        <v>142</v>
      </c>
      <c r="AT210" s="223" t="s">
        <v>137</v>
      </c>
      <c r="AU210" s="223" t="s">
        <v>87</v>
      </c>
      <c r="AY210" s="17" t="s">
        <v>135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7" t="s">
        <v>80</v>
      </c>
      <c r="BK210" s="224">
        <f>ROUND(I210*H210,2)</f>
        <v>0</v>
      </c>
      <c r="BL210" s="17" t="s">
        <v>142</v>
      </c>
      <c r="BM210" s="223" t="s">
        <v>291</v>
      </c>
    </row>
    <row r="211" s="2" customFormat="1">
      <c r="A211" s="38"/>
      <c r="B211" s="39"/>
      <c r="C211" s="40"/>
      <c r="D211" s="225" t="s">
        <v>144</v>
      </c>
      <c r="E211" s="40"/>
      <c r="F211" s="226" t="s">
        <v>292</v>
      </c>
      <c r="G211" s="40"/>
      <c r="H211" s="40"/>
      <c r="I211" s="227"/>
      <c r="J211" s="40"/>
      <c r="K211" s="40"/>
      <c r="L211" s="44"/>
      <c r="M211" s="228"/>
      <c r="N211" s="229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144</v>
      </c>
      <c r="AU211" s="17" t="s">
        <v>87</v>
      </c>
    </row>
    <row r="212" s="2" customFormat="1" ht="24.15" customHeight="1">
      <c r="A212" s="38"/>
      <c r="B212" s="39"/>
      <c r="C212" s="212" t="s">
        <v>293</v>
      </c>
      <c r="D212" s="212" t="s">
        <v>137</v>
      </c>
      <c r="E212" s="213" t="s">
        <v>294</v>
      </c>
      <c r="F212" s="214" t="s">
        <v>295</v>
      </c>
      <c r="G212" s="215" t="s">
        <v>255</v>
      </c>
      <c r="H212" s="216">
        <v>223</v>
      </c>
      <c r="I212" s="217"/>
      <c r="J212" s="218">
        <f>ROUND(I212*H212,2)</f>
        <v>0</v>
      </c>
      <c r="K212" s="214" t="s">
        <v>141</v>
      </c>
      <c r="L212" s="44"/>
      <c r="M212" s="219" t="s">
        <v>19</v>
      </c>
      <c r="N212" s="220" t="s">
        <v>47</v>
      </c>
      <c r="O212" s="84"/>
      <c r="P212" s="221">
        <f>O212*H212</f>
        <v>0</v>
      </c>
      <c r="Q212" s="221">
        <v>0</v>
      </c>
      <c r="R212" s="221">
        <f>Q212*H212</f>
        <v>0</v>
      </c>
      <c r="S212" s="221">
        <v>0</v>
      </c>
      <c r="T212" s="222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3" t="s">
        <v>142</v>
      </c>
      <c r="AT212" s="223" t="s">
        <v>137</v>
      </c>
      <c r="AU212" s="223" t="s">
        <v>87</v>
      </c>
      <c r="AY212" s="17" t="s">
        <v>135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7" t="s">
        <v>80</v>
      </c>
      <c r="BK212" s="224">
        <f>ROUND(I212*H212,2)</f>
        <v>0</v>
      </c>
      <c r="BL212" s="17" t="s">
        <v>142</v>
      </c>
      <c r="BM212" s="223" t="s">
        <v>296</v>
      </c>
    </row>
    <row r="213" s="2" customFormat="1">
      <c r="A213" s="38"/>
      <c r="B213" s="39"/>
      <c r="C213" s="40"/>
      <c r="D213" s="225" t="s">
        <v>144</v>
      </c>
      <c r="E213" s="40"/>
      <c r="F213" s="226" t="s">
        <v>297</v>
      </c>
      <c r="G213" s="40"/>
      <c r="H213" s="40"/>
      <c r="I213" s="227"/>
      <c r="J213" s="40"/>
      <c r="K213" s="40"/>
      <c r="L213" s="44"/>
      <c r="M213" s="228"/>
      <c r="N213" s="229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144</v>
      </c>
      <c r="AU213" s="17" t="s">
        <v>87</v>
      </c>
    </row>
    <row r="214" s="13" customFormat="1">
      <c r="A214" s="13"/>
      <c r="B214" s="230"/>
      <c r="C214" s="231"/>
      <c r="D214" s="232" t="s">
        <v>146</v>
      </c>
      <c r="E214" s="233" t="s">
        <v>19</v>
      </c>
      <c r="F214" s="234" t="s">
        <v>298</v>
      </c>
      <c r="G214" s="231"/>
      <c r="H214" s="233" t="s">
        <v>19</v>
      </c>
      <c r="I214" s="235"/>
      <c r="J214" s="231"/>
      <c r="K214" s="231"/>
      <c r="L214" s="236"/>
      <c r="M214" s="237"/>
      <c r="N214" s="238"/>
      <c r="O214" s="238"/>
      <c r="P214" s="238"/>
      <c r="Q214" s="238"/>
      <c r="R214" s="238"/>
      <c r="S214" s="238"/>
      <c r="T214" s="23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0" t="s">
        <v>146</v>
      </c>
      <c r="AU214" s="240" t="s">
        <v>87</v>
      </c>
      <c r="AV214" s="13" t="s">
        <v>80</v>
      </c>
      <c r="AW214" s="13" t="s">
        <v>37</v>
      </c>
      <c r="AX214" s="13" t="s">
        <v>76</v>
      </c>
      <c r="AY214" s="240" t="s">
        <v>135</v>
      </c>
    </row>
    <row r="215" s="14" customFormat="1">
      <c r="A215" s="14"/>
      <c r="B215" s="241"/>
      <c r="C215" s="242"/>
      <c r="D215" s="232" t="s">
        <v>146</v>
      </c>
      <c r="E215" s="243" t="s">
        <v>19</v>
      </c>
      <c r="F215" s="244" t="s">
        <v>299</v>
      </c>
      <c r="G215" s="242"/>
      <c r="H215" s="245">
        <v>223</v>
      </c>
      <c r="I215" s="246"/>
      <c r="J215" s="242"/>
      <c r="K215" s="242"/>
      <c r="L215" s="247"/>
      <c r="M215" s="248"/>
      <c r="N215" s="249"/>
      <c r="O215" s="249"/>
      <c r="P215" s="249"/>
      <c r="Q215" s="249"/>
      <c r="R215" s="249"/>
      <c r="S215" s="249"/>
      <c r="T215" s="25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1" t="s">
        <v>146</v>
      </c>
      <c r="AU215" s="251" t="s">
        <v>87</v>
      </c>
      <c r="AV215" s="14" t="s">
        <v>87</v>
      </c>
      <c r="AW215" s="14" t="s">
        <v>37</v>
      </c>
      <c r="AX215" s="14" t="s">
        <v>80</v>
      </c>
      <c r="AY215" s="251" t="s">
        <v>135</v>
      </c>
    </row>
    <row r="216" s="2" customFormat="1" ht="16.5" customHeight="1">
      <c r="A216" s="38"/>
      <c r="B216" s="39"/>
      <c r="C216" s="264" t="s">
        <v>300</v>
      </c>
      <c r="D216" s="264" t="s">
        <v>301</v>
      </c>
      <c r="E216" s="265" t="s">
        <v>302</v>
      </c>
      <c r="F216" s="266" t="s">
        <v>303</v>
      </c>
      <c r="G216" s="267" t="s">
        <v>304</v>
      </c>
      <c r="H216" s="268">
        <v>401.39999999999998</v>
      </c>
      <c r="I216" s="269"/>
      <c r="J216" s="270">
        <f>ROUND(I216*H216,2)</f>
        <v>0</v>
      </c>
      <c r="K216" s="266" t="s">
        <v>141</v>
      </c>
      <c r="L216" s="271"/>
      <c r="M216" s="272" t="s">
        <v>19</v>
      </c>
      <c r="N216" s="273" t="s">
        <v>47</v>
      </c>
      <c r="O216" s="84"/>
      <c r="P216" s="221">
        <f>O216*H216</f>
        <v>0</v>
      </c>
      <c r="Q216" s="221">
        <v>1</v>
      </c>
      <c r="R216" s="221">
        <f>Q216*H216</f>
        <v>401.39999999999998</v>
      </c>
      <c r="S216" s="221">
        <v>0</v>
      </c>
      <c r="T216" s="222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3" t="s">
        <v>191</v>
      </c>
      <c r="AT216" s="223" t="s">
        <v>301</v>
      </c>
      <c r="AU216" s="223" t="s">
        <v>87</v>
      </c>
      <c r="AY216" s="17" t="s">
        <v>135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7" t="s">
        <v>80</v>
      </c>
      <c r="BK216" s="224">
        <f>ROUND(I216*H216,2)</f>
        <v>0</v>
      </c>
      <c r="BL216" s="17" t="s">
        <v>142</v>
      </c>
      <c r="BM216" s="223" t="s">
        <v>305</v>
      </c>
    </row>
    <row r="217" s="13" customFormat="1">
      <c r="A217" s="13"/>
      <c r="B217" s="230"/>
      <c r="C217" s="231"/>
      <c r="D217" s="232" t="s">
        <v>146</v>
      </c>
      <c r="E217" s="233" t="s">
        <v>19</v>
      </c>
      <c r="F217" s="234" t="s">
        <v>306</v>
      </c>
      <c r="G217" s="231"/>
      <c r="H217" s="233" t="s">
        <v>19</v>
      </c>
      <c r="I217" s="235"/>
      <c r="J217" s="231"/>
      <c r="K217" s="231"/>
      <c r="L217" s="236"/>
      <c r="M217" s="237"/>
      <c r="N217" s="238"/>
      <c r="O217" s="238"/>
      <c r="P217" s="238"/>
      <c r="Q217" s="238"/>
      <c r="R217" s="238"/>
      <c r="S217" s="238"/>
      <c r="T217" s="23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0" t="s">
        <v>146</v>
      </c>
      <c r="AU217" s="240" t="s">
        <v>87</v>
      </c>
      <c r="AV217" s="13" t="s">
        <v>80</v>
      </c>
      <c r="AW217" s="13" t="s">
        <v>37</v>
      </c>
      <c r="AX217" s="13" t="s">
        <v>76</v>
      </c>
      <c r="AY217" s="240" t="s">
        <v>135</v>
      </c>
    </row>
    <row r="218" s="14" customFormat="1">
      <c r="A218" s="14"/>
      <c r="B218" s="241"/>
      <c r="C218" s="242"/>
      <c r="D218" s="232" t="s">
        <v>146</v>
      </c>
      <c r="E218" s="243" t="s">
        <v>19</v>
      </c>
      <c r="F218" s="244" t="s">
        <v>307</v>
      </c>
      <c r="G218" s="242"/>
      <c r="H218" s="245">
        <v>401.39999999999998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1" t="s">
        <v>146</v>
      </c>
      <c r="AU218" s="251" t="s">
        <v>87</v>
      </c>
      <c r="AV218" s="14" t="s">
        <v>87</v>
      </c>
      <c r="AW218" s="14" t="s">
        <v>37</v>
      </c>
      <c r="AX218" s="14" t="s">
        <v>80</v>
      </c>
      <c r="AY218" s="251" t="s">
        <v>135</v>
      </c>
    </row>
    <row r="219" s="2" customFormat="1" ht="24.15" customHeight="1">
      <c r="A219" s="38"/>
      <c r="B219" s="39"/>
      <c r="C219" s="212" t="s">
        <v>308</v>
      </c>
      <c r="D219" s="212" t="s">
        <v>137</v>
      </c>
      <c r="E219" s="213" t="s">
        <v>309</v>
      </c>
      <c r="F219" s="214" t="s">
        <v>310</v>
      </c>
      <c r="G219" s="215" t="s">
        <v>304</v>
      </c>
      <c r="H219" s="216">
        <v>2062.944</v>
      </c>
      <c r="I219" s="217"/>
      <c r="J219" s="218">
        <f>ROUND(I219*H219,2)</f>
        <v>0</v>
      </c>
      <c r="K219" s="214" t="s">
        <v>141</v>
      </c>
      <c r="L219" s="44"/>
      <c r="M219" s="219" t="s">
        <v>19</v>
      </c>
      <c r="N219" s="220" t="s">
        <v>47</v>
      </c>
      <c r="O219" s="84"/>
      <c r="P219" s="221">
        <f>O219*H219</f>
        <v>0</v>
      </c>
      <c r="Q219" s="221">
        <v>0</v>
      </c>
      <c r="R219" s="221">
        <f>Q219*H219</f>
        <v>0</v>
      </c>
      <c r="S219" s="221">
        <v>0</v>
      </c>
      <c r="T219" s="22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3" t="s">
        <v>142</v>
      </c>
      <c r="AT219" s="223" t="s">
        <v>137</v>
      </c>
      <c r="AU219" s="223" t="s">
        <v>87</v>
      </c>
      <c r="AY219" s="17" t="s">
        <v>135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7" t="s">
        <v>80</v>
      </c>
      <c r="BK219" s="224">
        <f>ROUND(I219*H219,2)</f>
        <v>0</v>
      </c>
      <c r="BL219" s="17" t="s">
        <v>142</v>
      </c>
      <c r="BM219" s="223" t="s">
        <v>311</v>
      </c>
    </row>
    <row r="220" s="2" customFormat="1">
      <c r="A220" s="38"/>
      <c r="B220" s="39"/>
      <c r="C220" s="40"/>
      <c r="D220" s="225" t="s">
        <v>144</v>
      </c>
      <c r="E220" s="40"/>
      <c r="F220" s="226" t="s">
        <v>312</v>
      </c>
      <c r="G220" s="40"/>
      <c r="H220" s="40"/>
      <c r="I220" s="227"/>
      <c r="J220" s="40"/>
      <c r="K220" s="40"/>
      <c r="L220" s="44"/>
      <c r="M220" s="228"/>
      <c r="N220" s="229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144</v>
      </c>
      <c r="AU220" s="17" t="s">
        <v>87</v>
      </c>
    </row>
    <row r="221" s="14" customFormat="1">
      <c r="A221" s="14"/>
      <c r="B221" s="241"/>
      <c r="C221" s="242"/>
      <c r="D221" s="232" t="s">
        <v>146</v>
      </c>
      <c r="E221" s="243" t="s">
        <v>19</v>
      </c>
      <c r="F221" s="244" t="s">
        <v>313</v>
      </c>
      <c r="G221" s="242"/>
      <c r="H221" s="245">
        <v>2062.944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1" t="s">
        <v>146</v>
      </c>
      <c r="AU221" s="251" t="s">
        <v>87</v>
      </c>
      <c r="AV221" s="14" t="s">
        <v>87</v>
      </c>
      <c r="AW221" s="14" t="s">
        <v>37</v>
      </c>
      <c r="AX221" s="14" t="s">
        <v>80</v>
      </c>
      <c r="AY221" s="251" t="s">
        <v>135</v>
      </c>
    </row>
    <row r="222" s="2" customFormat="1" ht="24.15" customHeight="1">
      <c r="A222" s="38"/>
      <c r="B222" s="39"/>
      <c r="C222" s="212" t="s">
        <v>314</v>
      </c>
      <c r="D222" s="212" t="s">
        <v>137</v>
      </c>
      <c r="E222" s="213" t="s">
        <v>315</v>
      </c>
      <c r="F222" s="214" t="s">
        <v>316</v>
      </c>
      <c r="G222" s="215" t="s">
        <v>140</v>
      </c>
      <c r="H222" s="216">
        <v>1125</v>
      </c>
      <c r="I222" s="217"/>
      <c r="J222" s="218">
        <f>ROUND(I222*H222,2)</f>
        <v>0</v>
      </c>
      <c r="K222" s="214" t="s">
        <v>141</v>
      </c>
      <c r="L222" s="44"/>
      <c r="M222" s="219" t="s">
        <v>19</v>
      </c>
      <c r="N222" s="220" t="s">
        <v>47</v>
      </c>
      <c r="O222" s="84"/>
      <c r="P222" s="221">
        <f>O222*H222</f>
        <v>0</v>
      </c>
      <c r="Q222" s="221">
        <v>0</v>
      </c>
      <c r="R222" s="221">
        <f>Q222*H222</f>
        <v>0</v>
      </c>
      <c r="S222" s="221">
        <v>0</v>
      </c>
      <c r="T222" s="222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3" t="s">
        <v>142</v>
      </c>
      <c r="AT222" s="223" t="s">
        <v>137</v>
      </c>
      <c r="AU222" s="223" t="s">
        <v>87</v>
      </c>
      <c r="AY222" s="17" t="s">
        <v>135</v>
      </c>
      <c r="BE222" s="224">
        <f>IF(N222="základní",J222,0)</f>
        <v>0</v>
      </c>
      <c r="BF222" s="224">
        <f>IF(N222="snížená",J222,0)</f>
        <v>0</v>
      </c>
      <c r="BG222" s="224">
        <f>IF(N222="zákl. přenesená",J222,0)</f>
        <v>0</v>
      </c>
      <c r="BH222" s="224">
        <f>IF(N222="sníž. přenesená",J222,0)</f>
        <v>0</v>
      </c>
      <c r="BI222" s="224">
        <f>IF(N222="nulová",J222,0)</f>
        <v>0</v>
      </c>
      <c r="BJ222" s="17" t="s">
        <v>80</v>
      </c>
      <c r="BK222" s="224">
        <f>ROUND(I222*H222,2)</f>
        <v>0</v>
      </c>
      <c r="BL222" s="17" t="s">
        <v>142</v>
      </c>
      <c r="BM222" s="223" t="s">
        <v>317</v>
      </c>
    </row>
    <row r="223" s="2" customFormat="1">
      <c r="A223" s="38"/>
      <c r="B223" s="39"/>
      <c r="C223" s="40"/>
      <c r="D223" s="225" t="s">
        <v>144</v>
      </c>
      <c r="E223" s="40"/>
      <c r="F223" s="226" t="s">
        <v>318</v>
      </c>
      <c r="G223" s="40"/>
      <c r="H223" s="40"/>
      <c r="I223" s="227"/>
      <c r="J223" s="40"/>
      <c r="K223" s="40"/>
      <c r="L223" s="44"/>
      <c r="M223" s="228"/>
      <c r="N223" s="229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144</v>
      </c>
      <c r="AU223" s="17" t="s">
        <v>87</v>
      </c>
    </row>
    <row r="224" s="13" customFormat="1">
      <c r="A224" s="13"/>
      <c r="B224" s="230"/>
      <c r="C224" s="231"/>
      <c r="D224" s="232" t="s">
        <v>146</v>
      </c>
      <c r="E224" s="233" t="s">
        <v>19</v>
      </c>
      <c r="F224" s="234" t="s">
        <v>319</v>
      </c>
      <c r="G224" s="231"/>
      <c r="H224" s="233" t="s">
        <v>19</v>
      </c>
      <c r="I224" s="235"/>
      <c r="J224" s="231"/>
      <c r="K224" s="231"/>
      <c r="L224" s="236"/>
      <c r="M224" s="237"/>
      <c r="N224" s="238"/>
      <c r="O224" s="238"/>
      <c r="P224" s="238"/>
      <c r="Q224" s="238"/>
      <c r="R224" s="238"/>
      <c r="S224" s="238"/>
      <c r="T224" s="23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0" t="s">
        <v>146</v>
      </c>
      <c r="AU224" s="240" t="s">
        <v>87</v>
      </c>
      <c r="AV224" s="13" t="s">
        <v>80</v>
      </c>
      <c r="AW224" s="13" t="s">
        <v>37</v>
      </c>
      <c r="AX224" s="13" t="s">
        <v>76</v>
      </c>
      <c r="AY224" s="240" t="s">
        <v>135</v>
      </c>
    </row>
    <row r="225" s="14" customFormat="1">
      <c r="A225" s="14"/>
      <c r="B225" s="241"/>
      <c r="C225" s="242"/>
      <c r="D225" s="232" t="s">
        <v>146</v>
      </c>
      <c r="E225" s="243" t="s">
        <v>19</v>
      </c>
      <c r="F225" s="244" t="s">
        <v>320</v>
      </c>
      <c r="G225" s="242"/>
      <c r="H225" s="245">
        <v>1125</v>
      </c>
      <c r="I225" s="246"/>
      <c r="J225" s="242"/>
      <c r="K225" s="242"/>
      <c r="L225" s="247"/>
      <c r="M225" s="248"/>
      <c r="N225" s="249"/>
      <c r="O225" s="249"/>
      <c r="P225" s="249"/>
      <c r="Q225" s="249"/>
      <c r="R225" s="249"/>
      <c r="S225" s="249"/>
      <c r="T225" s="25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1" t="s">
        <v>146</v>
      </c>
      <c r="AU225" s="251" t="s">
        <v>87</v>
      </c>
      <c r="AV225" s="14" t="s">
        <v>87</v>
      </c>
      <c r="AW225" s="14" t="s">
        <v>37</v>
      </c>
      <c r="AX225" s="14" t="s">
        <v>80</v>
      </c>
      <c r="AY225" s="251" t="s">
        <v>135</v>
      </c>
    </row>
    <row r="226" s="2" customFormat="1" ht="24.15" customHeight="1">
      <c r="A226" s="38"/>
      <c r="B226" s="39"/>
      <c r="C226" s="212" t="s">
        <v>321</v>
      </c>
      <c r="D226" s="212" t="s">
        <v>137</v>
      </c>
      <c r="E226" s="213" t="s">
        <v>322</v>
      </c>
      <c r="F226" s="214" t="s">
        <v>323</v>
      </c>
      <c r="G226" s="215" t="s">
        <v>140</v>
      </c>
      <c r="H226" s="216">
        <v>1125</v>
      </c>
      <c r="I226" s="217"/>
      <c r="J226" s="218">
        <f>ROUND(I226*H226,2)</f>
        <v>0</v>
      </c>
      <c r="K226" s="214" t="s">
        <v>141</v>
      </c>
      <c r="L226" s="44"/>
      <c r="M226" s="219" t="s">
        <v>19</v>
      </c>
      <c r="N226" s="220" t="s">
        <v>47</v>
      </c>
      <c r="O226" s="84"/>
      <c r="P226" s="221">
        <f>O226*H226</f>
        <v>0</v>
      </c>
      <c r="Q226" s="221">
        <v>0</v>
      </c>
      <c r="R226" s="221">
        <f>Q226*H226</f>
        <v>0</v>
      </c>
      <c r="S226" s="221">
        <v>0</v>
      </c>
      <c r="T226" s="222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3" t="s">
        <v>142</v>
      </c>
      <c r="AT226" s="223" t="s">
        <v>137</v>
      </c>
      <c r="AU226" s="223" t="s">
        <v>87</v>
      </c>
      <c r="AY226" s="17" t="s">
        <v>135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7" t="s">
        <v>80</v>
      </c>
      <c r="BK226" s="224">
        <f>ROUND(I226*H226,2)</f>
        <v>0</v>
      </c>
      <c r="BL226" s="17" t="s">
        <v>142</v>
      </c>
      <c r="BM226" s="223" t="s">
        <v>324</v>
      </c>
    </row>
    <row r="227" s="2" customFormat="1">
      <c r="A227" s="38"/>
      <c r="B227" s="39"/>
      <c r="C227" s="40"/>
      <c r="D227" s="225" t="s">
        <v>144</v>
      </c>
      <c r="E227" s="40"/>
      <c r="F227" s="226" t="s">
        <v>325</v>
      </c>
      <c r="G227" s="40"/>
      <c r="H227" s="40"/>
      <c r="I227" s="227"/>
      <c r="J227" s="40"/>
      <c r="K227" s="40"/>
      <c r="L227" s="44"/>
      <c r="M227" s="228"/>
      <c r="N227" s="229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144</v>
      </c>
      <c r="AU227" s="17" t="s">
        <v>87</v>
      </c>
    </row>
    <row r="228" s="2" customFormat="1" ht="16.5" customHeight="1">
      <c r="A228" s="38"/>
      <c r="B228" s="39"/>
      <c r="C228" s="264" t="s">
        <v>326</v>
      </c>
      <c r="D228" s="264" t="s">
        <v>301</v>
      </c>
      <c r="E228" s="265" t="s">
        <v>327</v>
      </c>
      <c r="F228" s="266" t="s">
        <v>328</v>
      </c>
      <c r="G228" s="267" t="s">
        <v>329</v>
      </c>
      <c r="H228" s="268">
        <v>22.5</v>
      </c>
      <c r="I228" s="269"/>
      <c r="J228" s="270">
        <f>ROUND(I228*H228,2)</f>
        <v>0</v>
      </c>
      <c r="K228" s="266" t="s">
        <v>141</v>
      </c>
      <c r="L228" s="271"/>
      <c r="M228" s="272" t="s">
        <v>19</v>
      </c>
      <c r="N228" s="273" t="s">
        <v>47</v>
      </c>
      <c r="O228" s="84"/>
      <c r="P228" s="221">
        <f>O228*H228</f>
        <v>0</v>
      </c>
      <c r="Q228" s="221">
        <v>0.001</v>
      </c>
      <c r="R228" s="221">
        <f>Q228*H228</f>
        <v>0.022499999999999999</v>
      </c>
      <c r="S228" s="221">
        <v>0</v>
      </c>
      <c r="T228" s="222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3" t="s">
        <v>191</v>
      </c>
      <c r="AT228" s="223" t="s">
        <v>301</v>
      </c>
      <c r="AU228" s="223" t="s">
        <v>87</v>
      </c>
      <c r="AY228" s="17" t="s">
        <v>135</v>
      </c>
      <c r="BE228" s="224">
        <f>IF(N228="základní",J228,0)</f>
        <v>0</v>
      </c>
      <c r="BF228" s="224">
        <f>IF(N228="snížená",J228,0)</f>
        <v>0</v>
      </c>
      <c r="BG228" s="224">
        <f>IF(N228="zákl. přenesená",J228,0)</f>
        <v>0</v>
      </c>
      <c r="BH228" s="224">
        <f>IF(N228="sníž. přenesená",J228,0)</f>
        <v>0</v>
      </c>
      <c r="BI228" s="224">
        <f>IF(N228="nulová",J228,0)</f>
        <v>0</v>
      </c>
      <c r="BJ228" s="17" t="s">
        <v>80</v>
      </c>
      <c r="BK228" s="224">
        <f>ROUND(I228*H228,2)</f>
        <v>0</v>
      </c>
      <c r="BL228" s="17" t="s">
        <v>142</v>
      </c>
      <c r="BM228" s="223" t="s">
        <v>330</v>
      </c>
    </row>
    <row r="229" s="14" customFormat="1">
      <c r="A229" s="14"/>
      <c r="B229" s="241"/>
      <c r="C229" s="242"/>
      <c r="D229" s="232" t="s">
        <v>146</v>
      </c>
      <c r="E229" s="243" t="s">
        <v>19</v>
      </c>
      <c r="F229" s="244" t="s">
        <v>331</v>
      </c>
      <c r="G229" s="242"/>
      <c r="H229" s="245">
        <v>22.5</v>
      </c>
      <c r="I229" s="246"/>
      <c r="J229" s="242"/>
      <c r="K229" s="242"/>
      <c r="L229" s="247"/>
      <c r="M229" s="248"/>
      <c r="N229" s="249"/>
      <c r="O229" s="249"/>
      <c r="P229" s="249"/>
      <c r="Q229" s="249"/>
      <c r="R229" s="249"/>
      <c r="S229" s="249"/>
      <c r="T229" s="25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1" t="s">
        <v>146</v>
      </c>
      <c r="AU229" s="251" t="s">
        <v>87</v>
      </c>
      <c r="AV229" s="14" t="s">
        <v>87</v>
      </c>
      <c r="AW229" s="14" t="s">
        <v>37</v>
      </c>
      <c r="AX229" s="14" t="s">
        <v>80</v>
      </c>
      <c r="AY229" s="251" t="s">
        <v>135</v>
      </c>
    </row>
    <row r="230" s="2" customFormat="1" ht="21.75" customHeight="1">
      <c r="A230" s="38"/>
      <c r="B230" s="39"/>
      <c r="C230" s="212" t="s">
        <v>332</v>
      </c>
      <c r="D230" s="212" t="s">
        <v>137</v>
      </c>
      <c r="E230" s="213" t="s">
        <v>333</v>
      </c>
      <c r="F230" s="214" t="s">
        <v>334</v>
      </c>
      <c r="G230" s="215" t="s">
        <v>140</v>
      </c>
      <c r="H230" s="216">
        <v>3480</v>
      </c>
      <c r="I230" s="217"/>
      <c r="J230" s="218">
        <f>ROUND(I230*H230,2)</f>
        <v>0</v>
      </c>
      <c r="K230" s="214" t="s">
        <v>141</v>
      </c>
      <c r="L230" s="44"/>
      <c r="M230" s="219" t="s">
        <v>19</v>
      </c>
      <c r="N230" s="220" t="s">
        <v>47</v>
      </c>
      <c r="O230" s="84"/>
      <c r="P230" s="221">
        <f>O230*H230</f>
        <v>0</v>
      </c>
      <c r="Q230" s="221">
        <v>0</v>
      </c>
      <c r="R230" s="221">
        <f>Q230*H230</f>
        <v>0</v>
      </c>
      <c r="S230" s="221">
        <v>0</v>
      </c>
      <c r="T230" s="222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3" t="s">
        <v>142</v>
      </c>
      <c r="AT230" s="223" t="s">
        <v>137</v>
      </c>
      <c r="AU230" s="223" t="s">
        <v>87</v>
      </c>
      <c r="AY230" s="17" t="s">
        <v>135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7" t="s">
        <v>80</v>
      </c>
      <c r="BK230" s="224">
        <f>ROUND(I230*H230,2)</f>
        <v>0</v>
      </c>
      <c r="BL230" s="17" t="s">
        <v>142</v>
      </c>
      <c r="BM230" s="223" t="s">
        <v>335</v>
      </c>
    </row>
    <row r="231" s="2" customFormat="1">
      <c r="A231" s="38"/>
      <c r="B231" s="39"/>
      <c r="C231" s="40"/>
      <c r="D231" s="225" t="s">
        <v>144</v>
      </c>
      <c r="E231" s="40"/>
      <c r="F231" s="226" t="s">
        <v>336</v>
      </c>
      <c r="G231" s="40"/>
      <c r="H231" s="40"/>
      <c r="I231" s="227"/>
      <c r="J231" s="40"/>
      <c r="K231" s="40"/>
      <c r="L231" s="44"/>
      <c r="M231" s="228"/>
      <c r="N231" s="229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144</v>
      </c>
      <c r="AU231" s="17" t="s">
        <v>87</v>
      </c>
    </row>
    <row r="232" s="13" customFormat="1">
      <c r="A232" s="13"/>
      <c r="B232" s="230"/>
      <c r="C232" s="231"/>
      <c r="D232" s="232" t="s">
        <v>146</v>
      </c>
      <c r="E232" s="233" t="s">
        <v>19</v>
      </c>
      <c r="F232" s="234" t="s">
        <v>337</v>
      </c>
      <c r="G232" s="231"/>
      <c r="H232" s="233" t="s">
        <v>19</v>
      </c>
      <c r="I232" s="235"/>
      <c r="J232" s="231"/>
      <c r="K232" s="231"/>
      <c r="L232" s="236"/>
      <c r="M232" s="237"/>
      <c r="N232" s="238"/>
      <c r="O232" s="238"/>
      <c r="P232" s="238"/>
      <c r="Q232" s="238"/>
      <c r="R232" s="238"/>
      <c r="S232" s="238"/>
      <c r="T232" s="23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0" t="s">
        <v>146</v>
      </c>
      <c r="AU232" s="240" t="s">
        <v>87</v>
      </c>
      <c r="AV232" s="13" t="s">
        <v>80</v>
      </c>
      <c r="AW232" s="13" t="s">
        <v>37</v>
      </c>
      <c r="AX232" s="13" t="s">
        <v>76</v>
      </c>
      <c r="AY232" s="240" t="s">
        <v>135</v>
      </c>
    </row>
    <row r="233" s="14" customFormat="1">
      <c r="A233" s="14"/>
      <c r="B233" s="241"/>
      <c r="C233" s="242"/>
      <c r="D233" s="232" t="s">
        <v>146</v>
      </c>
      <c r="E233" s="243" t="s">
        <v>19</v>
      </c>
      <c r="F233" s="244" t="s">
        <v>338</v>
      </c>
      <c r="G233" s="242"/>
      <c r="H233" s="245">
        <v>10</v>
      </c>
      <c r="I233" s="246"/>
      <c r="J233" s="242"/>
      <c r="K233" s="242"/>
      <c r="L233" s="247"/>
      <c r="M233" s="248"/>
      <c r="N233" s="249"/>
      <c r="O233" s="249"/>
      <c r="P233" s="249"/>
      <c r="Q233" s="249"/>
      <c r="R233" s="249"/>
      <c r="S233" s="249"/>
      <c r="T233" s="25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1" t="s">
        <v>146</v>
      </c>
      <c r="AU233" s="251" t="s">
        <v>87</v>
      </c>
      <c r="AV233" s="14" t="s">
        <v>87</v>
      </c>
      <c r="AW233" s="14" t="s">
        <v>37</v>
      </c>
      <c r="AX233" s="14" t="s">
        <v>76</v>
      </c>
      <c r="AY233" s="251" t="s">
        <v>135</v>
      </c>
    </row>
    <row r="234" s="13" customFormat="1">
      <c r="A234" s="13"/>
      <c r="B234" s="230"/>
      <c r="C234" s="231"/>
      <c r="D234" s="232" t="s">
        <v>146</v>
      </c>
      <c r="E234" s="233" t="s">
        <v>19</v>
      </c>
      <c r="F234" s="234" t="s">
        <v>339</v>
      </c>
      <c r="G234" s="231"/>
      <c r="H234" s="233" t="s">
        <v>19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0" t="s">
        <v>146</v>
      </c>
      <c r="AU234" s="240" t="s">
        <v>87</v>
      </c>
      <c r="AV234" s="13" t="s">
        <v>80</v>
      </c>
      <c r="AW234" s="13" t="s">
        <v>37</v>
      </c>
      <c r="AX234" s="13" t="s">
        <v>76</v>
      </c>
      <c r="AY234" s="240" t="s">
        <v>135</v>
      </c>
    </row>
    <row r="235" s="14" customFormat="1">
      <c r="A235" s="14"/>
      <c r="B235" s="241"/>
      <c r="C235" s="242"/>
      <c r="D235" s="232" t="s">
        <v>146</v>
      </c>
      <c r="E235" s="243" t="s">
        <v>19</v>
      </c>
      <c r="F235" s="244" t="s">
        <v>340</v>
      </c>
      <c r="G235" s="242"/>
      <c r="H235" s="245">
        <v>3470</v>
      </c>
      <c r="I235" s="246"/>
      <c r="J235" s="242"/>
      <c r="K235" s="242"/>
      <c r="L235" s="247"/>
      <c r="M235" s="248"/>
      <c r="N235" s="249"/>
      <c r="O235" s="249"/>
      <c r="P235" s="249"/>
      <c r="Q235" s="249"/>
      <c r="R235" s="249"/>
      <c r="S235" s="249"/>
      <c r="T235" s="25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1" t="s">
        <v>146</v>
      </c>
      <c r="AU235" s="251" t="s">
        <v>87</v>
      </c>
      <c r="AV235" s="14" t="s">
        <v>87</v>
      </c>
      <c r="AW235" s="14" t="s">
        <v>37</v>
      </c>
      <c r="AX235" s="14" t="s">
        <v>76</v>
      </c>
      <c r="AY235" s="251" t="s">
        <v>135</v>
      </c>
    </row>
    <row r="236" s="15" customFormat="1">
      <c r="A236" s="15"/>
      <c r="B236" s="252"/>
      <c r="C236" s="253"/>
      <c r="D236" s="232" t="s">
        <v>146</v>
      </c>
      <c r="E236" s="254" t="s">
        <v>19</v>
      </c>
      <c r="F236" s="255" t="s">
        <v>183</v>
      </c>
      <c r="G236" s="253"/>
      <c r="H236" s="256">
        <v>3480</v>
      </c>
      <c r="I236" s="257"/>
      <c r="J236" s="253"/>
      <c r="K236" s="253"/>
      <c r="L236" s="258"/>
      <c r="M236" s="259"/>
      <c r="N236" s="260"/>
      <c r="O236" s="260"/>
      <c r="P236" s="260"/>
      <c r="Q236" s="260"/>
      <c r="R236" s="260"/>
      <c r="S236" s="260"/>
      <c r="T236" s="261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2" t="s">
        <v>146</v>
      </c>
      <c r="AU236" s="262" t="s">
        <v>87</v>
      </c>
      <c r="AV236" s="15" t="s">
        <v>142</v>
      </c>
      <c r="AW236" s="15" t="s">
        <v>37</v>
      </c>
      <c r="AX236" s="15" t="s">
        <v>80</v>
      </c>
      <c r="AY236" s="262" t="s">
        <v>135</v>
      </c>
    </row>
    <row r="237" s="2" customFormat="1" ht="16.5" customHeight="1">
      <c r="A237" s="38"/>
      <c r="B237" s="39"/>
      <c r="C237" s="212" t="s">
        <v>341</v>
      </c>
      <c r="D237" s="212" t="s">
        <v>137</v>
      </c>
      <c r="E237" s="213" t="s">
        <v>342</v>
      </c>
      <c r="F237" s="214" t="s">
        <v>343</v>
      </c>
      <c r="G237" s="215" t="s">
        <v>255</v>
      </c>
      <c r="H237" s="216">
        <v>235</v>
      </c>
      <c r="I237" s="217"/>
      <c r="J237" s="218">
        <f>ROUND(I237*H237,2)</f>
        <v>0</v>
      </c>
      <c r="K237" s="214" t="s">
        <v>141</v>
      </c>
      <c r="L237" s="44"/>
      <c r="M237" s="219" t="s">
        <v>19</v>
      </c>
      <c r="N237" s="220" t="s">
        <v>47</v>
      </c>
      <c r="O237" s="84"/>
      <c r="P237" s="221">
        <f>O237*H237</f>
        <v>0</v>
      </c>
      <c r="Q237" s="221">
        <v>0</v>
      </c>
      <c r="R237" s="221">
        <f>Q237*H237</f>
        <v>0</v>
      </c>
      <c r="S237" s="221">
        <v>0</v>
      </c>
      <c r="T237" s="222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3" t="s">
        <v>142</v>
      </c>
      <c r="AT237" s="223" t="s">
        <v>137</v>
      </c>
      <c r="AU237" s="223" t="s">
        <v>87</v>
      </c>
      <c r="AY237" s="17" t="s">
        <v>135</v>
      </c>
      <c r="BE237" s="224">
        <f>IF(N237="základní",J237,0)</f>
        <v>0</v>
      </c>
      <c r="BF237" s="224">
        <f>IF(N237="snížená",J237,0)</f>
        <v>0</v>
      </c>
      <c r="BG237" s="224">
        <f>IF(N237="zákl. přenesená",J237,0)</f>
        <v>0</v>
      </c>
      <c r="BH237" s="224">
        <f>IF(N237="sníž. přenesená",J237,0)</f>
        <v>0</v>
      </c>
      <c r="BI237" s="224">
        <f>IF(N237="nulová",J237,0)</f>
        <v>0</v>
      </c>
      <c r="BJ237" s="17" t="s">
        <v>80</v>
      </c>
      <c r="BK237" s="224">
        <f>ROUND(I237*H237,2)</f>
        <v>0</v>
      </c>
      <c r="BL237" s="17" t="s">
        <v>142</v>
      </c>
      <c r="BM237" s="223" t="s">
        <v>344</v>
      </c>
    </row>
    <row r="238" s="2" customFormat="1">
      <c r="A238" s="38"/>
      <c r="B238" s="39"/>
      <c r="C238" s="40"/>
      <c r="D238" s="225" t="s">
        <v>144</v>
      </c>
      <c r="E238" s="40"/>
      <c r="F238" s="226" t="s">
        <v>345</v>
      </c>
      <c r="G238" s="40"/>
      <c r="H238" s="40"/>
      <c r="I238" s="227"/>
      <c r="J238" s="40"/>
      <c r="K238" s="40"/>
      <c r="L238" s="44"/>
      <c r="M238" s="228"/>
      <c r="N238" s="229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144</v>
      </c>
      <c r="AU238" s="17" t="s">
        <v>87</v>
      </c>
    </row>
    <row r="239" s="13" customFormat="1">
      <c r="A239" s="13"/>
      <c r="B239" s="230"/>
      <c r="C239" s="231"/>
      <c r="D239" s="232" t="s">
        <v>146</v>
      </c>
      <c r="E239" s="233" t="s">
        <v>19</v>
      </c>
      <c r="F239" s="234" t="s">
        <v>346</v>
      </c>
      <c r="G239" s="231"/>
      <c r="H239" s="233" t="s">
        <v>19</v>
      </c>
      <c r="I239" s="235"/>
      <c r="J239" s="231"/>
      <c r="K239" s="231"/>
      <c r="L239" s="236"/>
      <c r="M239" s="237"/>
      <c r="N239" s="238"/>
      <c r="O239" s="238"/>
      <c r="P239" s="238"/>
      <c r="Q239" s="238"/>
      <c r="R239" s="238"/>
      <c r="S239" s="238"/>
      <c r="T239" s="23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0" t="s">
        <v>146</v>
      </c>
      <c r="AU239" s="240" t="s">
        <v>87</v>
      </c>
      <c r="AV239" s="13" t="s">
        <v>80</v>
      </c>
      <c r="AW239" s="13" t="s">
        <v>37</v>
      </c>
      <c r="AX239" s="13" t="s">
        <v>76</v>
      </c>
      <c r="AY239" s="240" t="s">
        <v>135</v>
      </c>
    </row>
    <row r="240" s="14" customFormat="1">
      <c r="A240" s="14"/>
      <c r="B240" s="241"/>
      <c r="C240" s="242"/>
      <c r="D240" s="232" t="s">
        <v>146</v>
      </c>
      <c r="E240" s="243" t="s">
        <v>19</v>
      </c>
      <c r="F240" s="244" t="s">
        <v>347</v>
      </c>
      <c r="G240" s="242"/>
      <c r="H240" s="245">
        <v>235</v>
      </c>
      <c r="I240" s="246"/>
      <c r="J240" s="242"/>
      <c r="K240" s="242"/>
      <c r="L240" s="247"/>
      <c r="M240" s="248"/>
      <c r="N240" s="249"/>
      <c r="O240" s="249"/>
      <c r="P240" s="249"/>
      <c r="Q240" s="249"/>
      <c r="R240" s="249"/>
      <c r="S240" s="249"/>
      <c r="T240" s="25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1" t="s">
        <v>146</v>
      </c>
      <c r="AU240" s="251" t="s">
        <v>87</v>
      </c>
      <c r="AV240" s="14" t="s">
        <v>87</v>
      </c>
      <c r="AW240" s="14" t="s">
        <v>37</v>
      </c>
      <c r="AX240" s="14" t="s">
        <v>80</v>
      </c>
      <c r="AY240" s="251" t="s">
        <v>135</v>
      </c>
    </row>
    <row r="241" s="2" customFormat="1" ht="16.5" customHeight="1">
      <c r="A241" s="38"/>
      <c r="B241" s="39"/>
      <c r="C241" s="264" t="s">
        <v>348</v>
      </c>
      <c r="D241" s="264" t="s">
        <v>301</v>
      </c>
      <c r="E241" s="265" t="s">
        <v>349</v>
      </c>
      <c r="F241" s="266" t="s">
        <v>350</v>
      </c>
      <c r="G241" s="267" t="s">
        <v>255</v>
      </c>
      <c r="H241" s="268">
        <v>195</v>
      </c>
      <c r="I241" s="269"/>
      <c r="J241" s="270">
        <f>ROUND(I241*H241,2)</f>
        <v>0</v>
      </c>
      <c r="K241" s="266" t="s">
        <v>19</v>
      </c>
      <c r="L241" s="271"/>
      <c r="M241" s="272" t="s">
        <v>19</v>
      </c>
      <c r="N241" s="273" t="s">
        <v>47</v>
      </c>
      <c r="O241" s="84"/>
      <c r="P241" s="221">
        <f>O241*H241</f>
        <v>0</v>
      </c>
      <c r="Q241" s="221">
        <v>0.22</v>
      </c>
      <c r="R241" s="221">
        <f>Q241*H241</f>
        <v>42.899999999999999</v>
      </c>
      <c r="S241" s="221">
        <v>0</v>
      </c>
      <c r="T241" s="222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3" t="s">
        <v>191</v>
      </c>
      <c r="AT241" s="223" t="s">
        <v>301</v>
      </c>
      <c r="AU241" s="223" t="s">
        <v>87</v>
      </c>
      <c r="AY241" s="17" t="s">
        <v>135</v>
      </c>
      <c r="BE241" s="224">
        <f>IF(N241="základní",J241,0)</f>
        <v>0</v>
      </c>
      <c r="BF241" s="224">
        <f>IF(N241="snížená",J241,0)</f>
        <v>0</v>
      </c>
      <c r="BG241" s="224">
        <f>IF(N241="zákl. přenesená",J241,0)</f>
        <v>0</v>
      </c>
      <c r="BH241" s="224">
        <f>IF(N241="sníž. přenesená",J241,0)</f>
        <v>0</v>
      </c>
      <c r="BI241" s="224">
        <f>IF(N241="nulová",J241,0)</f>
        <v>0</v>
      </c>
      <c r="BJ241" s="17" t="s">
        <v>80</v>
      </c>
      <c r="BK241" s="224">
        <f>ROUND(I241*H241,2)</f>
        <v>0</v>
      </c>
      <c r="BL241" s="17" t="s">
        <v>142</v>
      </c>
      <c r="BM241" s="223" t="s">
        <v>351</v>
      </c>
    </row>
    <row r="242" s="2" customFormat="1">
      <c r="A242" s="38"/>
      <c r="B242" s="39"/>
      <c r="C242" s="40"/>
      <c r="D242" s="232" t="s">
        <v>232</v>
      </c>
      <c r="E242" s="40"/>
      <c r="F242" s="263" t="s">
        <v>352</v>
      </c>
      <c r="G242" s="40"/>
      <c r="H242" s="40"/>
      <c r="I242" s="227"/>
      <c r="J242" s="40"/>
      <c r="K242" s="40"/>
      <c r="L242" s="44"/>
      <c r="M242" s="228"/>
      <c r="N242" s="229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232</v>
      </c>
      <c r="AU242" s="17" t="s">
        <v>87</v>
      </c>
    </row>
    <row r="243" s="2" customFormat="1" ht="16.5" customHeight="1">
      <c r="A243" s="38"/>
      <c r="B243" s="39"/>
      <c r="C243" s="264" t="s">
        <v>353</v>
      </c>
      <c r="D243" s="264" t="s">
        <v>301</v>
      </c>
      <c r="E243" s="265" t="s">
        <v>354</v>
      </c>
      <c r="F243" s="266" t="s">
        <v>355</v>
      </c>
      <c r="G243" s="267" t="s">
        <v>304</v>
      </c>
      <c r="H243" s="268">
        <v>72</v>
      </c>
      <c r="I243" s="269"/>
      <c r="J243" s="270">
        <f>ROUND(I243*H243,2)</f>
        <v>0</v>
      </c>
      <c r="K243" s="266" t="s">
        <v>141</v>
      </c>
      <c r="L243" s="271"/>
      <c r="M243" s="272" t="s">
        <v>19</v>
      </c>
      <c r="N243" s="273" t="s">
        <v>47</v>
      </c>
      <c r="O243" s="84"/>
      <c r="P243" s="221">
        <f>O243*H243</f>
        <v>0</v>
      </c>
      <c r="Q243" s="221">
        <v>1</v>
      </c>
      <c r="R243" s="221">
        <f>Q243*H243</f>
        <v>72</v>
      </c>
      <c r="S243" s="221">
        <v>0</v>
      </c>
      <c r="T243" s="222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3" t="s">
        <v>191</v>
      </c>
      <c r="AT243" s="223" t="s">
        <v>301</v>
      </c>
      <c r="AU243" s="223" t="s">
        <v>87</v>
      </c>
      <c r="AY243" s="17" t="s">
        <v>135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7" t="s">
        <v>80</v>
      </c>
      <c r="BK243" s="224">
        <f>ROUND(I243*H243,2)</f>
        <v>0</v>
      </c>
      <c r="BL243" s="17" t="s">
        <v>142</v>
      </c>
      <c r="BM243" s="223" t="s">
        <v>356</v>
      </c>
    </row>
    <row r="244" s="14" customFormat="1">
      <c r="A244" s="14"/>
      <c r="B244" s="241"/>
      <c r="C244" s="242"/>
      <c r="D244" s="232" t="s">
        <v>146</v>
      </c>
      <c r="E244" s="243" t="s">
        <v>19</v>
      </c>
      <c r="F244" s="244" t="s">
        <v>357</v>
      </c>
      <c r="G244" s="242"/>
      <c r="H244" s="245">
        <v>72</v>
      </c>
      <c r="I244" s="246"/>
      <c r="J244" s="242"/>
      <c r="K244" s="242"/>
      <c r="L244" s="247"/>
      <c r="M244" s="248"/>
      <c r="N244" s="249"/>
      <c r="O244" s="249"/>
      <c r="P244" s="249"/>
      <c r="Q244" s="249"/>
      <c r="R244" s="249"/>
      <c r="S244" s="249"/>
      <c r="T244" s="25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1" t="s">
        <v>146</v>
      </c>
      <c r="AU244" s="251" t="s">
        <v>87</v>
      </c>
      <c r="AV244" s="14" t="s">
        <v>87</v>
      </c>
      <c r="AW244" s="14" t="s">
        <v>37</v>
      </c>
      <c r="AX244" s="14" t="s">
        <v>80</v>
      </c>
      <c r="AY244" s="251" t="s">
        <v>135</v>
      </c>
    </row>
    <row r="245" s="12" customFormat="1" ht="22.8" customHeight="1">
      <c r="A245" s="12"/>
      <c r="B245" s="196"/>
      <c r="C245" s="197"/>
      <c r="D245" s="198" t="s">
        <v>75</v>
      </c>
      <c r="E245" s="210" t="s">
        <v>97</v>
      </c>
      <c r="F245" s="210" t="s">
        <v>358</v>
      </c>
      <c r="G245" s="197"/>
      <c r="H245" s="197"/>
      <c r="I245" s="200"/>
      <c r="J245" s="211">
        <f>BK245</f>
        <v>0</v>
      </c>
      <c r="K245" s="197"/>
      <c r="L245" s="202"/>
      <c r="M245" s="203"/>
      <c r="N245" s="204"/>
      <c r="O245" s="204"/>
      <c r="P245" s="205">
        <f>SUM(P246:P259)</f>
        <v>0</v>
      </c>
      <c r="Q245" s="204"/>
      <c r="R245" s="205">
        <f>SUM(R246:R259)</f>
        <v>160.7980025</v>
      </c>
      <c r="S245" s="204"/>
      <c r="T245" s="206">
        <f>SUM(T246:T259)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7" t="s">
        <v>80</v>
      </c>
      <c r="AT245" s="208" t="s">
        <v>75</v>
      </c>
      <c r="AU245" s="208" t="s">
        <v>80</v>
      </c>
      <c r="AY245" s="207" t="s">
        <v>135</v>
      </c>
      <c r="BK245" s="209">
        <f>SUM(BK246:BK259)</f>
        <v>0</v>
      </c>
    </row>
    <row r="246" s="2" customFormat="1" ht="16.5" customHeight="1">
      <c r="A246" s="38"/>
      <c r="B246" s="39"/>
      <c r="C246" s="212" t="s">
        <v>359</v>
      </c>
      <c r="D246" s="212" t="s">
        <v>137</v>
      </c>
      <c r="E246" s="213" t="s">
        <v>360</v>
      </c>
      <c r="F246" s="214" t="s">
        <v>361</v>
      </c>
      <c r="G246" s="215" t="s">
        <v>229</v>
      </c>
      <c r="H246" s="216">
        <v>41</v>
      </c>
      <c r="I246" s="217"/>
      <c r="J246" s="218">
        <f>ROUND(I246*H246,2)</f>
        <v>0</v>
      </c>
      <c r="K246" s="214" t="s">
        <v>141</v>
      </c>
      <c r="L246" s="44"/>
      <c r="M246" s="219" t="s">
        <v>19</v>
      </c>
      <c r="N246" s="220" t="s">
        <v>47</v>
      </c>
      <c r="O246" s="84"/>
      <c r="P246" s="221">
        <f>O246*H246</f>
        <v>0</v>
      </c>
      <c r="Q246" s="221">
        <v>0.24127000000000001</v>
      </c>
      <c r="R246" s="221">
        <f>Q246*H246</f>
        <v>9.8920700000000004</v>
      </c>
      <c r="S246" s="221">
        <v>0</v>
      </c>
      <c r="T246" s="222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3" t="s">
        <v>142</v>
      </c>
      <c r="AT246" s="223" t="s">
        <v>137</v>
      </c>
      <c r="AU246" s="223" t="s">
        <v>87</v>
      </c>
      <c r="AY246" s="17" t="s">
        <v>135</v>
      </c>
      <c r="BE246" s="224">
        <f>IF(N246="základní",J246,0)</f>
        <v>0</v>
      </c>
      <c r="BF246" s="224">
        <f>IF(N246="snížená",J246,0)</f>
        <v>0</v>
      </c>
      <c r="BG246" s="224">
        <f>IF(N246="zákl. přenesená",J246,0)</f>
        <v>0</v>
      </c>
      <c r="BH246" s="224">
        <f>IF(N246="sníž. přenesená",J246,0)</f>
        <v>0</v>
      </c>
      <c r="BI246" s="224">
        <f>IF(N246="nulová",J246,0)</f>
        <v>0</v>
      </c>
      <c r="BJ246" s="17" t="s">
        <v>80</v>
      </c>
      <c r="BK246" s="224">
        <f>ROUND(I246*H246,2)</f>
        <v>0</v>
      </c>
      <c r="BL246" s="17" t="s">
        <v>142</v>
      </c>
      <c r="BM246" s="223" t="s">
        <v>362</v>
      </c>
    </row>
    <row r="247" s="2" customFormat="1">
      <c r="A247" s="38"/>
      <c r="B247" s="39"/>
      <c r="C247" s="40"/>
      <c r="D247" s="225" t="s">
        <v>144</v>
      </c>
      <c r="E247" s="40"/>
      <c r="F247" s="226" t="s">
        <v>363</v>
      </c>
      <c r="G247" s="40"/>
      <c r="H247" s="40"/>
      <c r="I247" s="227"/>
      <c r="J247" s="40"/>
      <c r="K247" s="40"/>
      <c r="L247" s="44"/>
      <c r="M247" s="228"/>
      <c r="N247" s="229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144</v>
      </c>
      <c r="AU247" s="17" t="s">
        <v>87</v>
      </c>
    </row>
    <row r="248" s="14" customFormat="1">
      <c r="A248" s="14"/>
      <c r="B248" s="241"/>
      <c r="C248" s="242"/>
      <c r="D248" s="232" t="s">
        <v>146</v>
      </c>
      <c r="E248" s="243" t="s">
        <v>19</v>
      </c>
      <c r="F248" s="244" t="s">
        <v>364</v>
      </c>
      <c r="G248" s="242"/>
      <c r="H248" s="245">
        <v>41</v>
      </c>
      <c r="I248" s="246"/>
      <c r="J248" s="242"/>
      <c r="K248" s="242"/>
      <c r="L248" s="247"/>
      <c r="M248" s="248"/>
      <c r="N248" s="249"/>
      <c r="O248" s="249"/>
      <c r="P248" s="249"/>
      <c r="Q248" s="249"/>
      <c r="R248" s="249"/>
      <c r="S248" s="249"/>
      <c r="T248" s="25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1" t="s">
        <v>146</v>
      </c>
      <c r="AU248" s="251" t="s">
        <v>87</v>
      </c>
      <c r="AV248" s="14" t="s">
        <v>87</v>
      </c>
      <c r="AW248" s="14" t="s">
        <v>37</v>
      </c>
      <c r="AX248" s="14" t="s">
        <v>80</v>
      </c>
      <c r="AY248" s="251" t="s">
        <v>135</v>
      </c>
    </row>
    <row r="249" s="2" customFormat="1" ht="16.5" customHeight="1">
      <c r="A249" s="38"/>
      <c r="B249" s="39"/>
      <c r="C249" s="264" t="s">
        <v>365</v>
      </c>
      <c r="D249" s="264" t="s">
        <v>301</v>
      </c>
      <c r="E249" s="265" t="s">
        <v>366</v>
      </c>
      <c r="F249" s="266" t="s">
        <v>367</v>
      </c>
      <c r="G249" s="267" t="s">
        <v>368</v>
      </c>
      <c r="H249" s="268">
        <v>45.719999999999999</v>
      </c>
      <c r="I249" s="269"/>
      <c r="J249" s="270">
        <f>ROUND(I249*H249,2)</f>
        <v>0</v>
      </c>
      <c r="K249" s="266" t="s">
        <v>141</v>
      </c>
      <c r="L249" s="271"/>
      <c r="M249" s="272" t="s">
        <v>19</v>
      </c>
      <c r="N249" s="273" t="s">
        <v>47</v>
      </c>
      <c r="O249" s="84"/>
      <c r="P249" s="221">
        <f>O249*H249</f>
        <v>0</v>
      </c>
      <c r="Q249" s="221">
        <v>0.061499999999999999</v>
      </c>
      <c r="R249" s="221">
        <f>Q249*H249</f>
        <v>2.8117799999999997</v>
      </c>
      <c r="S249" s="221">
        <v>0</v>
      </c>
      <c r="T249" s="222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3" t="s">
        <v>191</v>
      </c>
      <c r="AT249" s="223" t="s">
        <v>301</v>
      </c>
      <c r="AU249" s="223" t="s">
        <v>87</v>
      </c>
      <c r="AY249" s="17" t="s">
        <v>135</v>
      </c>
      <c r="BE249" s="224">
        <f>IF(N249="základní",J249,0)</f>
        <v>0</v>
      </c>
      <c r="BF249" s="224">
        <f>IF(N249="snížená",J249,0)</f>
        <v>0</v>
      </c>
      <c r="BG249" s="224">
        <f>IF(N249="zákl. přenesená",J249,0)</f>
        <v>0</v>
      </c>
      <c r="BH249" s="224">
        <f>IF(N249="sníž. přenesená",J249,0)</f>
        <v>0</v>
      </c>
      <c r="BI249" s="224">
        <f>IF(N249="nulová",J249,0)</f>
        <v>0</v>
      </c>
      <c r="BJ249" s="17" t="s">
        <v>80</v>
      </c>
      <c r="BK249" s="224">
        <f>ROUND(I249*H249,2)</f>
        <v>0</v>
      </c>
      <c r="BL249" s="17" t="s">
        <v>142</v>
      </c>
      <c r="BM249" s="223" t="s">
        <v>369</v>
      </c>
    </row>
    <row r="250" s="14" customFormat="1">
      <c r="A250" s="14"/>
      <c r="B250" s="241"/>
      <c r="C250" s="242"/>
      <c r="D250" s="232" t="s">
        <v>146</v>
      </c>
      <c r="E250" s="243" t="s">
        <v>19</v>
      </c>
      <c r="F250" s="244" t="s">
        <v>370</v>
      </c>
      <c r="G250" s="242"/>
      <c r="H250" s="245">
        <v>45.719999999999999</v>
      </c>
      <c r="I250" s="246"/>
      <c r="J250" s="242"/>
      <c r="K250" s="242"/>
      <c r="L250" s="247"/>
      <c r="M250" s="248"/>
      <c r="N250" s="249"/>
      <c r="O250" s="249"/>
      <c r="P250" s="249"/>
      <c r="Q250" s="249"/>
      <c r="R250" s="249"/>
      <c r="S250" s="249"/>
      <c r="T250" s="25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1" t="s">
        <v>146</v>
      </c>
      <c r="AU250" s="251" t="s">
        <v>87</v>
      </c>
      <c r="AV250" s="14" t="s">
        <v>87</v>
      </c>
      <c r="AW250" s="14" t="s">
        <v>37</v>
      </c>
      <c r="AX250" s="14" t="s">
        <v>80</v>
      </c>
      <c r="AY250" s="251" t="s">
        <v>135</v>
      </c>
    </row>
    <row r="251" s="2" customFormat="1" ht="16.5" customHeight="1">
      <c r="A251" s="38"/>
      <c r="B251" s="39"/>
      <c r="C251" s="264" t="s">
        <v>371</v>
      </c>
      <c r="D251" s="264" t="s">
        <v>301</v>
      </c>
      <c r="E251" s="265" t="s">
        <v>372</v>
      </c>
      <c r="F251" s="266" t="s">
        <v>373</v>
      </c>
      <c r="G251" s="267" t="s">
        <v>368</v>
      </c>
      <c r="H251" s="268">
        <v>188.595</v>
      </c>
      <c r="I251" s="269"/>
      <c r="J251" s="270">
        <f>ROUND(I251*H251,2)</f>
        <v>0</v>
      </c>
      <c r="K251" s="266" t="s">
        <v>141</v>
      </c>
      <c r="L251" s="271"/>
      <c r="M251" s="272" t="s">
        <v>19</v>
      </c>
      <c r="N251" s="273" t="s">
        <v>47</v>
      </c>
      <c r="O251" s="84"/>
      <c r="P251" s="221">
        <f>O251*H251</f>
        <v>0</v>
      </c>
      <c r="Q251" s="221">
        <v>0.050500000000000003</v>
      </c>
      <c r="R251" s="221">
        <f>Q251*H251</f>
        <v>9.5240475</v>
      </c>
      <c r="S251" s="221">
        <v>0</v>
      </c>
      <c r="T251" s="222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3" t="s">
        <v>191</v>
      </c>
      <c r="AT251" s="223" t="s">
        <v>301</v>
      </c>
      <c r="AU251" s="223" t="s">
        <v>87</v>
      </c>
      <c r="AY251" s="17" t="s">
        <v>135</v>
      </c>
      <c r="BE251" s="224">
        <f>IF(N251="základní",J251,0)</f>
        <v>0</v>
      </c>
      <c r="BF251" s="224">
        <f>IF(N251="snížená",J251,0)</f>
        <v>0</v>
      </c>
      <c r="BG251" s="224">
        <f>IF(N251="zákl. přenesená",J251,0)</f>
        <v>0</v>
      </c>
      <c r="BH251" s="224">
        <f>IF(N251="sníž. přenesená",J251,0)</f>
        <v>0</v>
      </c>
      <c r="BI251" s="224">
        <f>IF(N251="nulová",J251,0)</f>
        <v>0</v>
      </c>
      <c r="BJ251" s="17" t="s">
        <v>80</v>
      </c>
      <c r="BK251" s="224">
        <f>ROUND(I251*H251,2)</f>
        <v>0</v>
      </c>
      <c r="BL251" s="17" t="s">
        <v>142</v>
      </c>
      <c r="BM251" s="223" t="s">
        <v>374</v>
      </c>
    </row>
    <row r="252" s="14" customFormat="1">
      <c r="A252" s="14"/>
      <c r="B252" s="241"/>
      <c r="C252" s="242"/>
      <c r="D252" s="232" t="s">
        <v>146</v>
      </c>
      <c r="E252" s="243" t="s">
        <v>19</v>
      </c>
      <c r="F252" s="244" t="s">
        <v>375</v>
      </c>
      <c r="G252" s="242"/>
      <c r="H252" s="245">
        <v>188.595</v>
      </c>
      <c r="I252" s="246"/>
      <c r="J252" s="242"/>
      <c r="K252" s="242"/>
      <c r="L252" s="247"/>
      <c r="M252" s="248"/>
      <c r="N252" s="249"/>
      <c r="O252" s="249"/>
      <c r="P252" s="249"/>
      <c r="Q252" s="249"/>
      <c r="R252" s="249"/>
      <c r="S252" s="249"/>
      <c r="T252" s="25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1" t="s">
        <v>146</v>
      </c>
      <c r="AU252" s="251" t="s">
        <v>87</v>
      </c>
      <c r="AV252" s="14" t="s">
        <v>87</v>
      </c>
      <c r="AW252" s="14" t="s">
        <v>37</v>
      </c>
      <c r="AX252" s="14" t="s">
        <v>80</v>
      </c>
      <c r="AY252" s="251" t="s">
        <v>135</v>
      </c>
    </row>
    <row r="253" s="2" customFormat="1" ht="16.5" customHeight="1">
      <c r="A253" s="38"/>
      <c r="B253" s="39"/>
      <c r="C253" s="212" t="s">
        <v>376</v>
      </c>
      <c r="D253" s="212" t="s">
        <v>137</v>
      </c>
      <c r="E253" s="213" t="s">
        <v>377</v>
      </c>
      <c r="F253" s="214" t="s">
        <v>378</v>
      </c>
      <c r="G253" s="215" t="s">
        <v>229</v>
      </c>
      <c r="H253" s="216">
        <v>172</v>
      </c>
      <c r="I253" s="217"/>
      <c r="J253" s="218">
        <f>ROUND(I253*H253,2)</f>
        <v>0</v>
      </c>
      <c r="K253" s="214" t="s">
        <v>141</v>
      </c>
      <c r="L253" s="44"/>
      <c r="M253" s="219" t="s">
        <v>19</v>
      </c>
      <c r="N253" s="220" t="s">
        <v>47</v>
      </c>
      <c r="O253" s="84"/>
      <c r="P253" s="221">
        <f>O253*H253</f>
        <v>0</v>
      </c>
      <c r="Q253" s="221">
        <v>0.29757</v>
      </c>
      <c r="R253" s="221">
        <f>Q253*H253</f>
        <v>51.182040000000001</v>
      </c>
      <c r="S253" s="221">
        <v>0</v>
      </c>
      <c r="T253" s="222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3" t="s">
        <v>142</v>
      </c>
      <c r="AT253" s="223" t="s">
        <v>137</v>
      </c>
      <c r="AU253" s="223" t="s">
        <v>87</v>
      </c>
      <c r="AY253" s="17" t="s">
        <v>135</v>
      </c>
      <c r="BE253" s="224">
        <f>IF(N253="základní",J253,0)</f>
        <v>0</v>
      </c>
      <c r="BF253" s="224">
        <f>IF(N253="snížená",J253,0)</f>
        <v>0</v>
      </c>
      <c r="BG253" s="224">
        <f>IF(N253="zákl. přenesená",J253,0)</f>
        <v>0</v>
      </c>
      <c r="BH253" s="224">
        <f>IF(N253="sníž. přenesená",J253,0)</f>
        <v>0</v>
      </c>
      <c r="BI253" s="224">
        <f>IF(N253="nulová",J253,0)</f>
        <v>0</v>
      </c>
      <c r="BJ253" s="17" t="s">
        <v>80</v>
      </c>
      <c r="BK253" s="224">
        <f>ROUND(I253*H253,2)</f>
        <v>0</v>
      </c>
      <c r="BL253" s="17" t="s">
        <v>142</v>
      </c>
      <c r="BM253" s="223" t="s">
        <v>379</v>
      </c>
    </row>
    <row r="254" s="2" customFormat="1">
      <c r="A254" s="38"/>
      <c r="B254" s="39"/>
      <c r="C254" s="40"/>
      <c r="D254" s="225" t="s">
        <v>144</v>
      </c>
      <c r="E254" s="40"/>
      <c r="F254" s="226" t="s">
        <v>380</v>
      </c>
      <c r="G254" s="40"/>
      <c r="H254" s="40"/>
      <c r="I254" s="227"/>
      <c r="J254" s="40"/>
      <c r="K254" s="40"/>
      <c r="L254" s="44"/>
      <c r="M254" s="228"/>
      <c r="N254" s="229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144</v>
      </c>
      <c r="AU254" s="17" t="s">
        <v>87</v>
      </c>
    </row>
    <row r="255" s="14" customFormat="1">
      <c r="A255" s="14"/>
      <c r="B255" s="241"/>
      <c r="C255" s="242"/>
      <c r="D255" s="232" t="s">
        <v>146</v>
      </c>
      <c r="E255" s="243" t="s">
        <v>19</v>
      </c>
      <c r="F255" s="244" t="s">
        <v>381</v>
      </c>
      <c r="G255" s="242"/>
      <c r="H255" s="245">
        <v>172</v>
      </c>
      <c r="I255" s="246"/>
      <c r="J255" s="242"/>
      <c r="K255" s="242"/>
      <c r="L255" s="247"/>
      <c r="M255" s="248"/>
      <c r="N255" s="249"/>
      <c r="O255" s="249"/>
      <c r="P255" s="249"/>
      <c r="Q255" s="249"/>
      <c r="R255" s="249"/>
      <c r="S255" s="249"/>
      <c r="T255" s="25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1" t="s">
        <v>146</v>
      </c>
      <c r="AU255" s="251" t="s">
        <v>87</v>
      </c>
      <c r="AV255" s="14" t="s">
        <v>87</v>
      </c>
      <c r="AW255" s="14" t="s">
        <v>37</v>
      </c>
      <c r="AX255" s="14" t="s">
        <v>80</v>
      </c>
      <c r="AY255" s="251" t="s">
        <v>135</v>
      </c>
    </row>
    <row r="256" s="2" customFormat="1" ht="16.5" customHeight="1">
      <c r="A256" s="38"/>
      <c r="B256" s="39"/>
      <c r="C256" s="264" t="s">
        <v>382</v>
      </c>
      <c r="D256" s="264" t="s">
        <v>301</v>
      </c>
      <c r="E256" s="265" t="s">
        <v>383</v>
      </c>
      <c r="F256" s="266" t="s">
        <v>384</v>
      </c>
      <c r="G256" s="267" t="s">
        <v>368</v>
      </c>
      <c r="H256" s="268">
        <v>400.05000000000001</v>
      </c>
      <c r="I256" s="269"/>
      <c r="J256" s="270">
        <f>ROUND(I256*H256,2)</f>
        <v>0</v>
      </c>
      <c r="K256" s="266" t="s">
        <v>141</v>
      </c>
      <c r="L256" s="271"/>
      <c r="M256" s="272" t="s">
        <v>19</v>
      </c>
      <c r="N256" s="273" t="s">
        <v>47</v>
      </c>
      <c r="O256" s="84"/>
      <c r="P256" s="221">
        <f>O256*H256</f>
        <v>0</v>
      </c>
      <c r="Q256" s="221">
        <v>0.071999999999999995</v>
      </c>
      <c r="R256" s="221">
        <f>Q256*H256</f>
        <v>28.803599999999999</v>
      </c>
      <c r="S256" s="221">
        <v>0</v>
      </c>
      <c r="T256" s="222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3" t="s">
        <v>191</v>
      </c>
      <c r="AT256" s="223" t="s">
        <v>301</v>
      </c>
      <c r="AU256" s="223" t="s">
        <v>87</v>
      </c>
      <c r="AY256" s="17" t="s">
        <v>135</v>
      </c>
      <c r="BE256" s="224">
        <f>IF(N256="základní",J256,0)</f>
        <v>0</v>
      </c>
      <c r="BF256" s="224">
        <f>IF(N256="snížená",J256,0)</f>
        <v>0</v>
      </c>
      <c r="BG256" s="224">
        <f>IF(N256="zákl. přenesená",J256,0)</f>
        <v>0</v>
      </c>
      <c r="BH256" s="224">
        <f>IF(N256="sníž. přenesená",J256,0)</f>
        <v>0</v>
      </c>
      <c r="BI256" s="224">
        <f>IF(N256="nulová",J256,0)</f>
        <v>0</v>
      </c>
      <c r="BJ256" s="17" t="s">
        <v>80</v>
      </c>
      <c r="BK256" s="224">
        <f>ROUND(I256*H256,2)</f>
        <v>0</v>
      </c>
      <c r="BL256" s="17" t="s">
        <v>142</v>
      </c>
      <c r="BM256" s="223" t="s">
        <v>385</v>
      </c>
    </row>
    <row r="257" s="14" customFormat="1">
      <c r="A257" s="14"/>
      <c r="B257" s="241"/>
      <c r="C257" s="242"/>
      <c r="D257" s="232" t="s">
        <v>146</v>
      </c>
      <c r="E257" s="243" t="s">
        <v>19</v>
      </c>
      <c r="F257" s="244" t="s">
        <v>386</v>
      </c>
      <c r="G257" s="242"/>
      <c r="H257" s="245">
        <v>400.05000000000001</v>
      </c>
      <c r="I257" s="246"/>
      <c r="J257" s="242"/>
      <c r="K257" s="242"/>
      <c r="L257" s="247"/>
      <c r="M257" s="248"/>
      <c r="N257" s="249"/>
      <c r="O257" s="249"/>
      <c r="P257" s="249"/>
      <c r="Q257" s="249"/>
      <c r="R257" s="249"/>
      <c r="S257" s="249"/>
      <c r="T257" s="25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1" t="s">
        <v>146</v>
      </c>
      <c r="AU257" s="251" t="s">
        <v>87</v>
      </c>
      <c r="AV257" s="14" t="s">
        <v>87</v>
      </c>
      <c r="AW257" s="14" t="s">
        <v>37</v>
      </c>
      <c r="AX257" s="14" t="s">
        <v>80</v>
      </c>
      <c r="AY257" s="251" t="s">
        <v>135</v>
      </c>
    </row>
    <row r="258" s="2" customFormat="1" ht="16.5" customHeight="1">
      <c r="A258" s="38"/>
      <c r="B258" s="39"/>
      <c r="C258" s="264" t="s">
        <v>387</v>
      </c>
      <c r="D258" s="264" t="s">
        <v>301</v>
      </c>
      <c r="E258" s="265" t="s">
        <v>388</v>
      </c>
      <c r="F258" s="266" t="s">
        <v>389</v>
      </c>
      <c r="G258" s="267" t="s">
        <v>368</v>
      </c>
      <c r="H258" s="268">
        <v>582.92999999999995</v>
      </c>
      <c r="I258" s="269"/>
      <c r="J258" s="270">
        <f>ROUND(I258*H258,2)</f>
        <v>0</v>
      </c>
      <c r="K258" s="266" t="s">
        <v>141</v>
      </c>
      <c r="L258" s="271"/>
      <c r="M258" s="272" t="s">
        <v>19</v>
      </c>
      <c r="N258" s="273" t="s">
        <v>47</v>
      </c>
      <c r="O258" s="84"/>
      <c r="P258" s="221">
        <f>O258*H258</f>
        <v>0</v>
      </c>
      <c r="Q258" s="221">
        <v>0.10050000000000001</v>
      </c>
      <c r="R258" s="221">
        <f>Q258*H258</f>
        <v>58.584465000000002</v>
      </c>
      <c r="S258" s="221">
        <v>0</v>
      </c>
      <c r="T258" s="222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3" t="s">
        <v>191</v>
      </c>
      <c r="AT258" s="223" t="s">
        <v>301</v>
      </c>
      <c r="AU258" s="223" t="s">
        <v>87</v>
      </c>
      <c r="AY258" s="17" t="s">
        <v>135</v>
      </c>
      <c r="BE258" s="224">
        <f>IF(N258="základní",J258,0)</f>
        <v>0</v>
      </c>
      <c r="BF258" s="224">
        <f>IF(N258="snížená",J258,0)</f>
        <v>0</v>
      </c>
      <c r="BG258" s="224">
        <f>IF(N258="zákl. přenesená",J258,0)</f>
        <v>0</v>
      </c>
      <c r="BH258" s="224">
        <f>IF(N258="sníž. přenesená",J258,0)</f>
        <v>0</v>
      </c>
      <c r="BI258" s="224">
        <f>IF(N258="nulová",J258,0)</f>
        <v>0</v>
      </c>
      <c r="BJ258" s="17" t="s">
        <v>80</v>
      </c>
      <c r="BK258" s="224">
        <f>ROUND(I258*H258,2)</f>
        <v>0</v>
      </c>
      <c r="BL258" s="17" t="s">
        <v>142</v>
      </c>
      <c r="BM258" s="223" t="s">
        <v>390</v>
      </c>
    </row>
    <row r="259" s="14" customFormat="1">
      <c r="A259" s="14"/>
      <c r="B259" s="241"/>
      <c r="C259" s="242"/>
      <c r="D259" s="232" t="s">
        <v>146</v>
      </c>
      <c r="E259" s="243" t="s">
        <v>19</v>
      </c>
      <c r="F259" s="244" t="s">
        <v>391</v>
      </c>
      <c r="G259" s="242"/>
      <c r="H259" s="245">
        <v>582.92999999999995</v>
      </c>
      <c r="I259" s="246"/>
      <c r="J259" s="242"/>
      <c r="K259" s="242"/>
      <c r="L259" s="247"/>
      <c r="M259" s="248"/>
      <c r="N259" s="249"/>
      <c r="O259" s="249"/>
      <c r="P259" s="249"/>
      <c r="Q259" s="249"/>
      <c r="R259" s="249"/>
      <c r="S259" s="249"/>
      <c r="T259" s="25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1" t="s">
        <v>146</v>
      </c>
      <c r="AU259" s="251" t="s">
        <v>87</v>
      </c>
      <c r="AV259" s="14" t="s">
        <v>87</v>
      </c>
      <c r="AW259" s="14" t="s">
        <v>37</v>
      </c>
      <c r="AX259" s="14" t="s">
        <v>80</v>
      </c>
      <c r="AY259" s="251" t="s">
        <v>135</v>
      </c>
    </row>
    <row r="260" s="12" customFormat="1" ht="22.8" customHeight="1">
      <c r="A260" s="12"/>
      <c r="B260" s="196"/>
      <c r="C260" s="197"/>
      <c r="D260" s="198" t="s">
        <v>75</v>
      </c>
      <c r="E260" s="210" t="s">
        <v>142</v>
      </c>
      <c r="F260" s="210" t="s">
        <v>392</v>
      </c>
      <c r="G260" s="197"/>
      <c r="H260" s="197"/>
      <c r="I260" s="200"/>
      <c r="J260" s="211">
        <f>BK260</f>
        <v>0</v>
      </c>
      <c r="K260" s="197"/>
      <c r="L260" s="202"/>
      <c r="M260" s="203"/>
      <c r="N260" s="204"/>
      <c r="O260" s="204"/>
      <c r="P260" s="205">
        <f>SUM(P261:P266)</f>
        <v>0</v>
      </c>
      <c r="Q260" s="204"/>
      <c r="R260" s="205">
        <f>SUM(R261:R266)</f>
        <v>18.956739392320003</v>
      </c>
      <c r="S260" s="204"/>
      <c r="T260" s="206">
        <f>SUM(T261:T266)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7" t="s">
        <v>80</v>
      </c>
      <c r="AT260" s="208" t="s">
        <v>75</v>
      </c>
      <c r="AU260" s="208" t="s">
        <v>80</v>
      </c>
      <c r="AY260" s="207" t="s">
        <v>135</v>
      </c>
      <c r="BK260" s="209">
        <f>SUM(BK261:BK266)</f>
        <v>0</v>
      </c>
    </row>
    <row r="261" s="2" customFormat="1" ht="16.5" customHeight="1">
      <c r="A261" s="38"/>
      <c r="B261" s="39"/>
      <c r="C261" s="212" t="s">
        <v>393</v>
      </c>
      <c r="D261" s="212" t="s">
        <v>137</v>
      </c>
      <c r="E261" s="213" t="s">
        <v>394</v>
      </c>
      <c r="F261" s="214" t="s">
        <v>395</v>
      </c>
      <c r="G261" s="215" t="s">
        <v>229</v>
      </c>
      <c r="H261" s="216">
        <v>55.200000000000003</v>
      </c>
      <c r="I261" s="217"/>
      <c r="J261" s="218">
        <f>ROUND(I261*H261,2)</f>
        <v>0</v>
      </c>
      <c r="K261" s="214" t="s">
        <v>19</v>
      </c>
      <c r="L261" s="44"/>
      <c r="M261" s="219" t="s">
        <v>19</v>
      </c>
      <c r="N261" s="220" t="s">
        <v>47</v>
      </c>
      <c r="O261" s="84"/>
      <c r="P261" s="221">
        <f>O261*H261</f>
        <v>0</v>
      </c>
      <c r="Q261" s="221">
        <v>0.34339977160000001</v>
      </c>
      <c r="R261" s="221">
        <f>Q261*H261</f>
        <v>18.955667392320002</v>
      </c>
      <c r="S261" s="221">
        <v>0</v>
      </c>
      <c r="T261" s="222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3" t="s">
        <v>142</v>
      </c>
      <c r="AT261" s="223" t="s">
        <v>137</v>
      </c>
      <c r="AU261" s="223" t="s">
        <v>87</v>
      </c>
      <c r="AY261" s="17" t="s">
        <v>135</v>
      </c>
      <c r="BE261" s="224">
        <f>IF(N261="základní",J261,0)</f>
        <v>0</v>
      </c>
      <c r="BF261" s="224">
        <f>IF(N261="snížená",J261,0)</f>
        <v>0</v>
      </c>
      <c r="BG261" s="224">
        <f>IF(N261="zákl. přenesená",J261,0)</f>
        <v>0</v>
      </c>
      <c r="BH261" s="224">
        <f>IF(N261="sníž. přenesená",J261,0)</f>
        <v>0</v>
      </c>
      <c r="BI261" s="224">
        <f>IF(N261="nulová",J261,0)</f>
        <v>0</v>
      </c>
      <c r="BJ261" s="17" t="s">
        <v>80</v>
      </c>
      <c r="BK261" s="224">
        <f>ROUND(I261*H261,2)</f>
        <v>0</v>
      </c>
      <c r="BL261" s="17" t="s">
        <v>142</v>
      </c>
      <c r="BM261" s="223" t="s">
        <v>396</v>
      </c>
    </row>
    <row r="262" s="2" customFormat="1">
      <c r="A262" s="38"/>
      <c r="B262" s="39"/>
      <c r="C262" s="40"/>
      <c r="D262" s="232" t="s">
        <v>232</v>
      </c>
      <c r="E262" s="40"/>
      <c r="F262" s="263" t="s">
        <v>397</v>
      </c>
      <c r="G262" s="40"/>
      <c r="H262" s="40"/>
      <c r="I262" s="227"/>
      <c r="J262" s="40"/>
      <c r="K262" s="40"/>
      <c r="L262" s="44"/>
      <c r="M262" s="228"/>
      <c r="N262" s="229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232</v>
      </c>
      <c r="AU262" s="17" t="s">
        <v>87</v>
      </c>
    </row>
    <row r="263" s="13" customFormat="1">
      <c r="A263" s="13"/>
      <c r="B263" s="230"/>
      <c r="C263" s="231"/>
      <c r="D263" s="232" t="s">
        <v>146</v>
      </c>
      <c r="E263" s="233" t="s">
        <v>19</v>
      </c>
      <c r="F263" s="234" t="s">
        <v>398</v>
      </c>
      <c r="G263" s="231"/>
      <c r="H263" s="233" t="s">
        <v>19</v>
      </c>
      <c r="I263" s="235"/>
      <c r="J263" s="231"/>
      <c r="K263" s="231"/>
      <c r="L263" s="236"/>
      <c r="M263" s="237"/>
      <c r="N263" s="238"/>
      <c r="O263" s="238"/>
      <c r="P263" s="238"/>
      <c r="Q263" s="238"/>
      <c r="R263" s="238"/>
      <c r="S263" s="238"/>
      <c r="T263" s="23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0" t="s">
        <v>146</v>
      </c>
      <c r="AU263" s="240" t="s">
        <v>87</v>
      </c>
      <c r="AV263" s="13" t="s">
        <v>80</v>
      </c>
      <c r="AW263" s="13" t="s">
        <v>37</v>
      </c>
      <c r="AX263" s="13" t="s">
        <v>76</v>
      </c>
      <c r="AY263" s="240" t="s">
        <v>135</v>
      </c>
    </row>
    <row r="264" s="14" customFormat="1">
      <c r="A264" s="14"/>
      <c r="B264" s="241"/>
      <c r="C264" s="242"/>
      <c r="D264" s="232" t="s">
        <v>146</v>
      </c>
      <c r="E264" s="243" t="s">
        <v>19</v>
      </c>
      <c r="F264" s="244" t="s">
        <v>399</v>
      </c>
      <c r="G264" s="242"/>
      <c r="H264" s="245">
        <v>55.200000000000003</v>
      </c>
      <c r="I264" s="246"/>
      <c r="J264" s="242"/>
      <c r="K264" s="242"/>
      <c r="L264" s="247"/>
      <c r="M264" s="248"/>
      <c r="N264" s="249"/>
      <c r="O264" s="249"/>
      <c r="P264" s="249"/>
      <c r="Q264" s="249"/>
      <c r="R264" s="249"/>
      <c r="S264" s="249"/>
      <c r="T264" s="25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1" t="s">
        <v>146</v>
      </c>
      <c r="AU264" s="251" t="s">
        <v>87</v>
      </c>
      <c r="AV264" s="14" t="s">
        <v>87</v>
      </c>
      <c r="AW264" s="14" t="s">
        <v>37</v>
      </c>
      <c r="AX264" s="14" t="s">
        <v>80</v>
      </c>
      <c r="AY264" s="251" t="s">
        <v>135</v>
      </c>
    </row>
    <row r="265" s="2" customFormat="1" ht="16.5" customHeight="1">
      <c r="A265" s="38"/>
      <c r="B265" s="39"/>
      <c r="C265" s="212" t="s">
        <v>400</v>
      </c>
      <c r="D265" s="212" t="s">
        <v>137</v>
      </c>
      <c r="E265" s="213" t="s">
        <v>401</v>
      </c>
      <c r="F265" s="214" t="s">
        <v>402</v>
      </c>
      <c r="G265" s="215" t="s">
        <v>229</v>
      </c>
      <c r="H265" s="216">
        <v>21.440000000000001</v>
      </c>
      <c r="I265" s="217"/>
      <c r="J265" s="218">
        <f>ROUND(I265*H265,2)</f>
        <v>0</v>
      </c>
      <c r="K265" s="214" t="s">
        <v>19</v>
      </c>
      <c r="L265" s="44"/>
      <c r="M265" s="219" t="s">
        <v>19</v>
      </c>
      <c r="N265" s="220" t="s">
        <v>47</v>
      </c>
      <c r="O265" s="84"/>
      <c r="P265" s="221">
        <f>O265*H265</f>
        <v>0</v>
      </c>
      <c r="Q265" s="221">
        <v>5.0000000000000002E-05</v>
      </c>
      <c r="R265" s="221">
        <f>Q265*H265</f>
        <v>0.001072</v>
      </c>
      <c r="S265" s="221">
        <v>0</v>
      </c>
      <c r="T265" s="222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3" t="s">
        <v>142</v>
      </c>
      <c r="AT265" s="223" t="s">
        <v>137</v>
      </c>
      <c r="AU265" s="223" t="s">
        <v>87</v>
      </c>
      <c r="AY265" s="17" t="s">
        <v>135</v>
      </c>
      <c r="BE265" s="224">
        <f>IF(N265="základní",J265,0)</f>
        <v>0</v>
      </c>
      <c r="BF265" s="224">
        <f>IF(N265="snížená",J265,0)</f>
        <v>0</v>
      </c>
      <c r="BG265" s="224">
        <f>IF(N265="zákl. přenesená",J265,0)</f>
        <v>0</v>
      </c>
      <c r="BH265" s="224">
        <f>IF(N265="sníž. přenesená",J265,0)</f>
        <v>0</v>
      </c>
      <c r="BI265" s="224">
        <f>IF(N265="nulová",J265,0)</f>
        <v>0</v>
      </c>
      <c r="BJ265" s="17" t="s">
        <v>80</v>
      </c>
      <c r="BK265" s="224">
        <f>ROUND(I265*H265,2)</f>
        <v>0</v>
      </c>
      <c r="BL265" s="17" t="s">
        <v>142</v>
      </c>
      <c r="BM265" s="223" t="s">
        <v>403</v>
      </c>
    </row>
    <row r="266" s="14" customFormat="1">
      <c r="A266" s="14"/>
      <c r="B266" s="241"/>
      <c r="C266" s="242"/>
      <c r="D266" s="232" t="s">
        <v>146</v>
      </c>
      <c r="E266" s="243" t="s">
        <v>19</v>
      </c>
      <c r="F266" s="244" t="s">
        <v>404</v>
      </c>
      <c r="G266" s="242"/>
      <c r="H266" s="245">
        <v>21.440000000000001</v>
      </c>
      <c r="I266" s="246"/>
      <c r="J266" s="242"/>
      <c r="K266" s="242"/>
      <c r="L266" s="247"/>
      <c r="M266" s="248"/>
      <c r="N266" s="249"/>
      <c r="O266" s="249"/>
      <c r="P266" s="249"/>
      <c r="Q266" s="249"/>
      <c r="R266" s="249"/>
      <c r="S266" s="249"/>
      <c r="T266" s="25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1" t="s">
        <v>146</v>
      </c>
      <c r="AU266" s="251" t="s">
        <v>87</v>
      </c>
      <c r="AV266" s="14" t="s">
        <v>87</v>
      </c>
      <c r="AW266" s="14" t="s">
        <v>37</v>
      </c>
      <c r="AX266" s="14" t="s">
        <v>80</v>
      </c>
      <c r="AY266" s="251" t="s">
        <v>135</v>
      </c>
    </row>
    <row r="267" s="12" customFormat="1" ht="22.8" customHeight="1">
      <c r="A267" s="12"/>
      <c r="B267" s="196"/>
      <c r="C267" s="197"/>
      <c r="D267" s="198" t="s">
        <v>75</v>
      </c>
      <c r="E267" s="210" t="s">
        <v>166</v>
      </c>
      <c r="F267" s="210" t="s">
        <v>405</v>
      </c>
      <c r="G267" s="197"/>
      <c r="H267" s="197"/>
      <c r="I267" s="200"/>
      <c r="J267" s="211">
        <f>BK267</f>
        <v>0</v>
      </c>
      <c r="K267" s="197"/>
      <c r="L267" s="202"/>
      <c r="M267" s="203"/>
      <c r="N267" s="204"/>
      <c r="O267" s="204"/>
      <c r="P267" s="205">
        <f>SUM(P268:P341)</f>
        <v>0</v>
      </c>
      <c r="Q267" s="204"/>
      <c r="R267" s="205">
        <f>SUM(R268:R341)</f>
        <v>4227.7625699999999</v>
      </c>
      <c r="S267" s="204"/>
      <c r="T267" s="206">
        <f>SUM(T268:T341)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7" t="s">
        <v>80</v>
      </c>
      <c r="AT267" s="208" t="s">
        <v>75</v>
      </c>
      <c r="AU267" s="208" t="s">
        <v>80</v>
      </c>
      <c r="AY267" s="207" t="s">
        <v>135</v>
      </c>
      <c r="BK267" s="209">
        <f>SUM(BK268:BK341)</f>
        <v>0</v>
      </c>
    </row>
    <row r="268" s="2" customFormat="1" ht="21.75" customHeight="1">
      <c r="A268" s="38"/>
      <c r="B268" s="39"/>
      <c r="C268" s="212" t="s">
        <v>406</v>
      </c>
      <c r="D268" s="212" t="s">
        <v>137</v>
      </c>
      <c r="E268" s="213" t="s">
        <v>407</v>
      </c>
      <c r="F268" s="214" t="s">
        <v>408</v>
      </c>
      <c r="G268" s="215" t="s">
        <v>140</v>
      </c>
      <c r="H268" s="216">
        <v>20</v>
      </c>
      <c r="I268" s="217"/>
      <c r="J268" s="218">
        <f>ROUND(I268*H268,2)</f>
        <v>0</v>
      </c>
      <c r="K268" s="214" t="s">
        <v>141</v>
      </c>
      <c r="L268" s="44"/>
      <c r="M268" s="219" t="s">
        <v>19</v>
      </c>
      <c r="N268" s="220" t="s">
        <v>47</v>
      </c>
      <c r="O268" s="84"/>
      <c r="P268" s="221">
        <f>O268*H268</f>
        <v>0</v>
      </c>
      <c r="Q268" s="221">
        <v>0.34499999999999997</v>
      </c>
      <c r="R268" s="221">
        <f>Q268*H268</f>
        <v>6.8999999999999995</v>
      </c>
      <c r="S268" s="221">
        <v>0</v>
      </c>
      <c r="T268" s="222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3" t="s">
        <v>142</v>
      </c>
      <c r="AT268" s="223" t="s">
        <v>137</v>
      </c>
      <c r="AU268" s="223" t="s">
        <v>87</v>
      </c>
      <c r="AY268" s="17" t="s">
        <v>135</v>
      </c>
      <c r="BE268" s="224">
        <f>IF(N268="základní",J268,0)</f>
        <v>0</v>
      </c>
      <c r="BF268" s="224">
        <f>IF(N268="snížená",J268,0)</f>
        <v>0</v>
      </c>
      <c r="BG268" s="224">
        <f>IF(N268="zákl. přenesená",J268,0)</f>
        <v>0</v>
      </c>
      <c r="BH268" s="224">
        <f>IF(N268="sníž. přenesená",J268,0)</f>
        <v>0</v>
      </c>
      <c r="BI268" s="224">
        <f>IF(N268="nulová",J268,0)</f>
        <v>0</v>
      </c>
      <c r="BJ268" s="17" t="s">
        <v>80</v>
      </c>
      <c r="BK268" s="224">
        <f>ROUND(I268*H268,2)</f>
        <v>0</v>
      </c>
      <c r="BL268" s="17" t="s">
        <v>142</v>
      </c>
      <c r="BM268" s="223" t="s">
        <v>409</v>
      </c>
    </row>
    <row r="269" s="2" customFormat="1">
      <c r="A269" s="38"/>
      <c r="B269" s="39"/>
      <c r="C269" s="40"/>
      <c r="D269" s="225" t="s">
        <v>144</v>
      </c>
      <c r="E269" s="40"/>
      <c r="F269" s="226" t="s">
        <v>410</v>
      </c>
      <c r="G269" s="40"/>
      <c r="H269" s="40"/>
      <c r="I269" s="227"/>
      <c r="J269" s="40"/>
      <c r="K269" s="40"/>
      <c r="L269" s="44"/>
      <c r="M269" s="228"/>
      <c r="N269" s="229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144</v>
      </c>
      <c r="AU269" s="17" t="s">
        <v>87</v>
      </c>
    </row>
    <row r="270" s="13" customFormat="1">
      <c r="A270" s="13"/>
      <c r="B270" s="230"/>
      <c r="C270" s="231"/>
      <c r="D270" s="232" t="s">
        <v>146</v>
      </c>
      <c r="E270" s="233" t="s">
        <v>19</v>
      </c>
      <c r="F270" s="234" t="s">
        <v>411</v>
      </c>
      <c r="G270" s="231"/>
      <c r="H270" s="233" t="s">
        <v>19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0" t="s">
        <v>146</v>
      </c>
      <c r="AU270" s="240" t="s">
        <v>87</v>
      </c>
      <c r="AV270" s="13" t="s">
        <v>80</v>
      </c>
      <c r="AW270" s="13" t="s">
        <v>37</v>
      </c>
      <c r="AX270" s="13" t="s">
        <v>76</v>
      </c>
      <c r="AY270" s="240" t="s">
        <v>135</v>
      </c>
    </row>
    <row r="271" s="14" customFormat="1">
      <c r="A271" s="14"/>
      <c r="B271" s="241"/>
      <c r="C271" s="242"/>
      <c r="D271" s="232" t="s">
        <v>146</v>
      </c>
      <c r="E271" s="243" t="s">
        <v>19</v>
      </c>
      <c r="F271" s="244" t="s">
        <v>412</v>
      </c>
      <c r="G271" s="242"/>
      <c r="H271" s="245">
        <v>20</v>
      </c>
      <c r="I271" s="246"/>
      <c r="J271" s="242"/>
      <c r="K271" s="242"/>
      <c r="L271" s="247"/>
      <c r="M271" s="248"/>
      <c r="N271" s="249"/>
      <c r="O271" s="249"/>
      <c r="P271" s="249"/>
      <c r="Q271" s="249"/>
      <c r="R271" s="249"/>
      <c r="S271" s="249"/>
      <c r="T271" s="25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1" t="s">
        <v>146</v>
      </c>
      <c r="AU271" s="251" t="s">
        <v>87</v>
      </c>
      <c r="AV271" s="14" t="s">
        <v>87</v>
      </c>
      <c r="AW271" s="14" t="s">
        <v>37</v>
      </c>
      <c r="AX271" s="14" t="s">
        <v>76</v>
      </c>
      <c r="AY271" s="251" t="s">
        <v>135</v>
      </c>
    </row>
    <row r="272" s="15" customFormat="1">
      <c r="A272" s="15"/>
      <c r="B272" s="252"/>
      <c r="C272" s="253"/>
      <c r="D272" s="232" t="s">
        <v>146</v>
      </c>
      <c r="E272" s="254" t="s">
        <v>19</v>
      </c>
      <c r="F272" s="255" t="s">
        <v>183</v>
      </c>
      <c r="G272" s="253"/>
      <c r="H272" s="256">
        <v>20</v>
      </c>
      <c r="I272" s="257"/>
      <c r="J272" s="253"/>
      <c r="K272" s="253"/>
      <c r="L272" s="258"/>
      <c r="M272" s="259"/>
      <c r="N272" s="260"/>
      <c r="O272" s="260"/>
      <c r="P272" s="260"/>
      <c r="Q272" s="260"/>
      <c r="R272" s="260"/>
      <c r="S272" s="260"/>
      <c r="T272" s="261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2" t="s">
        <v>146</v>
      </c>
      <c r="AU272" s="262" t="s">
        <v>87</v>
      </c>
      <c r="AV272" s="15" t="s">
        <v>142</v>
      </c>
      <c r="AW272" s="15" t="s">
        <v>37</v>
      </c>
      <c r="AX272" s="15" t="s">
        <v>80</v>
      </c>
      <c r="AY272" s="262" t="s">
        <v>135</v>
      </c>
    </row>
    <row r="273" s="2" customFormat="1" ht="21.75" customHeight="1">
      <c r="A273" s="38"/>
      <c r="B273" s="39"/>
      <c r="C273" s="212" t="s">
        <v>413</v>
      </c>
      <c r="D273" s="212" t="s">
        <v>137</v>
      </c>
      <c r="E273" s="213" t="s">
        <v>414</v>
      </c>
      <c r="F273" s="214" t="s">
        <v>415</v>
      </c>
      <c r="G273" s="215" t="s">
        <v>140</v>
      </c>
      <c r="H273" s="216">
        <v>2959</v>
      </c>
      <c r="I273" s="217"/>
      <c r="J273" s="218">
        <f>ROUND(I273*H273,2)</f>
        <v>0</v>
      </c>
      <c r="K273" s="214" t="s">
        <v>141</v>
      </c>
      <c r="L273" s="44"/>
      <c r="M273" s="219" t="s">
        <v>19</v>
      </c>
      <c r="N273" s="220" t="s">
        <v>47</v>
      </c>
      <c r="O273" s="84"/>
      <c r="P273" s="221">
        <f>O273*H273</f>
        <v>0</v>
      </c>
      <c r="Q273" s="221">
        <v>0.34499999999999997</v>
      </c>
      <c r="R273" s="221">
        <f>Q273*H273</f>
        <v>1020.8549999999999</v>
      </c>
      <c r="S273" s="221">
        <v>0</v>
      </c>
      <c r="T273" s="222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3" t="s">
        <v>142</v>
      </c>
      <c r="AT273" s="223" t="s">
        <v>137</v>
      </c>
      <c r="AU273" s="223" t="s">
        <v>87</v>
      </c>
      <c r="AY273" s="17" t="s">
        <v>135</v>
      </c>
      <c r="BE273" s="224">
        <f>IF(N273="základní",J273,0)</f>
        <v>0</v>
      </c>
      <c r="BF273" s="224">
        <f>IF(N273="snížená",J273,0)</f>
        <v>0</v>
      </c>
      <c r="BG273" s="224">
        <f>IF(N273="zákl. přenesená",J273,0)</f>
        <v>0</v>
      </c>
      <c r="BH273" s="224">
        <f>IF(N273="sníž. přenesená",J273,0)</f>
        <v>0</v>
      </c>
      <c r="BI273" s="224">
        <f>IF(N273="nulová",J273,0)</f>
        <v>0</v>
      </c>
      <c r="BJ273" s="17" t="s">
        <v>80</v>
      </c>
      <c r="BK273" s="224">
        <f>ROUND(I273*H273,2)</f>
        <v>0</v>
      </c>
      <c r="BL273" s="17" t="s">
        <v>142</v>
      </c>
      <c r="BM273" s="223" t="s">
        <v>416</v>
      </c>
    </row>
    <row r="274" s="2" customFormat="1">
      <c r="A274" s="38"/>
      <c r="B274" s="39"/>
      <c r="C274" s="40"/>
      <c r="D274" s="225" t="s">
        <v>144</v>
      </c>
      <c r="E274" s="40"/>
      <c r="F274" s="226" t="s">
        <v>417</v>
      </c>
      <c r="G274" s="40"/>
      <c r="H274" s="40"/>
      <c r="I274" s="227"/>
      <c r="J274" s="40"/>
      <c r="K274" s="40"/>
      <c r="L274" s="44"/>
      <c r="M274" s="228"/>
      <c r="N274" s="229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144</v>
      </c>
      <c r="AU274" s="17" t="s">
        <v>87</v>
      </c>
    </row>
    <row r="275" s="13" customFormat="1">
      <c r="A275" s="13"/>
      <c r="B275" s="230"/>
      <c r="C275" s="231"/>
      <c r="D275" s="232" t="s">
        <v>146</v>
      </c>
      <c r="E275" s="233" t="s">
        <v>19</v>
      </c>
      <c r="F275" s="234" t="s">
        <v>418</v>
      </c>
      <c r="G275" s="231"/>
      <c r="H275" s="233" t="s">
        <v>19</v>
      </c>
      <c r="I275" s="235"/>
      <c r="J275" s="231"/>
      <c r="K275" s="231"/>
      <c r="L275" s="236"/>
      <c r="M275" s="237"/>
      <c r="N275" s="238"/>
      <c r="O275" s="238"/>
      <c r="P275" s="238"/>
      <c r="Q275" s="238"/>
      <c r="R275" s="238"/>
      <c r="S275" s="238"/>
      <c r="T275" s="23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0" t="s">
        <v>146</v>
      </c>
      <c r="AU275" s="240" t="s">
        <v>87</v>
      </c>
      <c r="AV275" s="13" t="s">
        <v>80</v>
      </c>
      <c r="AW275" s="13" t="s">
        <v>37</v>
      </c>
      <c r="AX275" s="13" t="s">
        <v>76</v>
      </c>
      <c r="AY275" s="240" t="s">
        <v>135</v>
      </c>
    </row>
    <row r="276" s="14" customFormat="1">
      <c r="A276" s="14"/>
      <c r="B276" s="241"/>
      <c r="C276" s="242"/>
      <c r="D276" s="232" t="s">
        <v>146</v>
      </c>
      <c r="E276" s="243" t="s">
        <v>19</v>
      </c>
      <c r="F276" s="244" t="s">
        <v>419</v>
      </c>
      <c r="G276" s="242"/>
      <c r="H276" s="245">
        <v>2730</v>
      </c>
      <c r="I276" s="246"/>
      <c r="J276" s="242"/>
      <c r="K276" s="242"/>
      <c r="L276" s="247"/>
      <c r="M276" s="248"/>
      <c r="N276" s="249"/>
      <c r="O276" s="249"/>
      <c r="P276" s="249"/>
      <c r="Q276" s="249"/>
      <c r="R276" s="249"/>
      <c r="S276" s="249"/>
      <c r="T276" s="25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1" t="s">
        <v>146</v>
      </c>
      <c r="AU276" s="251" t="s">
        <v>87</v>
      </c>
      <c r="AV276" s="14" t="s">
        <v>87</v>
      </c>
      <c r="AW276" s="14" t="s">
        <v>37</v>
      </c>
      <c r="AX276" s="14" t="s">
        <v>76</v>
      </c>
      <c r="AY276" s="251" t="s">
        <v>135</v>
      </c>
    </row>
    <row r="277" s="13" customFormat="1">
      <c r="A277" s="13"/>
      <c r="B277" s="230"/>
      <c r="C277" s="231"/>
      <c r="D277" s="232" t="s">
        <v>146</v>
      </c>
      <c r="E277" s="233" t="s">
        <v>19</v>
      </c>
      <c r="F277" s="234" t="s">
        <v>420</v>
      </c>
      <c r="G277" s="231"/>
      <c r="H277" s="233" t="s">
        <v>19</v>
      </c>
      <c r="I277" s="235"/>
      <c r="J277" s="231"/>
      <c r="K277" s="231"/>
      <c r="L277" s="236"/>
      <c r="M277" s="237"/>
      <c r="N277" s="238"/>
      <c r="O277" s="238"/>
      <c r="P277" s="238"/>
      <c r="Q277" s="238"/>
      <c r="R277" s="238"/>
      <c r="S277" s="238"/>
      <c r="T277" s="23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0" t="s">
        <v>146</v>
      </c>
      <c r="AU277" s="240" t="s">
        <v>87</v>
      </c>
      <c r="AV277" s="13" t="s">
        <v>80</v>
      </c>
      <c r="AW277" s="13" t="s">
        <v>37</v>
      </c>
      <c r="AX277" s="13" t="s">
        <v>76</v>
      </c>
      <c r="AY277" s="240" t="s">
        <v>135</v>
      </c>
    </row>
    <row r="278" s="14" customFormat="1">
      <c r="A278" s="14"/>
      <c r="B278" s="241"/>
      <c r="C278" s="242"/>
      <c r="D278" s="232" t="s">
        <v>146</v>
      </c>
      <c r="E278" s="243" t="s">
        <v>19</v>
      </c>
      <c r="F278" s="244" t="s">
        <v>421</v>
      </c>
      <c r="G278" s="242"/>
      <c r="H278" s="245">
        <v>229</v>
      </c>
      <c r="I278" s="246"/>
      <c r="J278" s="242"/>
      <c r="K278" s="242"/>
      <c r="L278" s="247"/>
      <c r="M278" s="248"/>
      <c r="N278" s="249"/>
      <c r="O278" s="249"/>
      <c r="P278" s="249"/>
      <c r="Q278" s="249"/>
      <c r="R278" s="249"/>
      <c r="S278" s="249"/>
      <c r="T278" s="25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1" t="s">
        <v>146</v>
      </c>
      <c r="AU278" s="251" t="s">
        <v>87</v>
      </c>
      <c r="AV278" s="14" t="s">
        <v>87</v>
      </c>
      <c r="AW278" s="14" t="s">
        <v>37</v>
      </c>
      <c r="AX278" s="14" t="s">
        <v>76</v>
      </c>
      <c r="AY278" s="251" t="s">
        <v>135</v>
      </c>
    </row>
    <row r="279" s="15" customFormat="1">
      <c r="A279" s="15"/>
      <c r="B279" s="252"/>
      <c r="C279" s="253"/>
      <c r="D279" s="232" t="s">
        <v>146</v>
      </c>
      <c r="E279" s="254" t="s">
        <v>19</v>
      </c>
      <c r="F279" s="255" t="s">
        <v>183</v>
      </c>
      <c r="G279" s="253"/>
      <c r="H279" s="256">
        <v>2959</v>
      </c>
      <c r="I279" s="257"/>
      <c r="J279" s="253"/>
      <c r="K279" s="253"/>
      <c r="L279" s="258"/>
      <c r="M279" s="259"/>
      <c r="N279" s="260"/>
      <c r="O279" s="260"/>
      <c r="P279" s="260"/>
      <c r="Q279" s="260"/>
      <c r="R279" s="260"/>
      <c r="S279" s="260"/>
      <c r="T279" s="261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2" t="s">
        <v>146</v>
      </c>
      <c r="AU279" s="262" t="s">
        <v>87</v>
      </c>
      <c r="AV279" s="15" t="s">
        <v>142</v>
      </c>
      <c r="AW279" s="15" t="s">
        <v>37</v>
      </c>
      <c r="AX279" s="15" t="s">
        <v>80</v>
      </c>
      <c r="AY279" s="262" t="s">
        <v>135</v>
      </c>
    </row>
    <row r="280" s="2" customFormat="1" ht="21.75" customHeight="1">
      <c r="A280" s="38"/>
      <c r="B280" s="39"/>
      <c r="C280" s="212" t="s">
        <v>422</v>
      </c>
      <c r="D280" s="212" t="s">
        <v>137</v>
      </c>
      <c r="E280" s="213" t="s">
        <v>423</v>
      </c>
      <c r="F280" s="214" t="s">
        <v>424</v>
      </c>
      <c r="G280" s="215" t="s">
        <v>140</v>
      </c>
      <c r="H280" s="216">
        <v>20</v>
      </c>
      <c r="I280" s="217"/>
      <c r="J280" s="218">
        <f>ROUND(I280*H280,2)</f>
        <v>0</v>
      </c>
      <c r="K280" s="214" t="s">
        <v>141</v>
      </c>
      <c r="L280" s="44"/>
      <c r="M280" s="219" t="s">
        <v>19</v>
      </c>
      <c r="N280" s="220" t="s">
        <v>47</v>
      </c>
      <c r="O280" s="84"/>
      <c r="P280" s="221">
        <f>O280*H280</f>
        <v>0</v>
      </c>
      <c r="Q280" s="221">
        <v>0.57499999999999996</v>
      </c>
      <c r="R280" s="221">
        <f>Q280*H280</f>
        <v>11.5</v>
      </c>
      <c r="S280" s="221">
        <v>0</v>
      </c>
      <c r="T280" s="222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3" t="s">
        <v>142</v>
      </c>
      <c r="AT280" s="223" t="s">
        <v>137</v>
      </c>
      <c r="AU280" s="223" t="s">
        <v>87</v>
      </c>
      <c r="AY280" s="17" t="s">
        <v>135</v>
      </c>
      <c r="BE280" s="224">
        <f>IF(N280="základní",J280,0)</f>
        <v>0</v>
      </c>
      <c r="BF280" s="224">
        <f>IF(N280="snížená",J280,0)</f>
        <v>0</v>
      </c>
      <c r="BG280" s="224">
        <f>IF(N280="zákl. přenesená",J280,0)</f>
        <v>0</v>
      </c>
      <c r="BH280" s="224">
        <f>IF(N280="sníž. přenesená",J280,0)</f>
        <v>0</v>
      </c>
      <c r="BI280" s="224">
        <f>IF(N280="nulová",J280,0)</f>
        <v>0</v>
      </c>
      <c r="BJ280" s="17" t="s">
        <v>80</v>
      </c>
      <c r="BK280" s="224">
        <f>ROUND(I280*H280,2)</f>
        <v>0</v>
      </c>
      <c r="BL280" s="17" t="s">
        <v>142</v>
      </c>
      <c r="BM280" s="223" t="s">
        <v>425</v>
      </c>
    </row>
    <row r="281" s="2" customFormat="1">
      <c r="A281" s="38"/>
      <c r="B281" s="39"/>
      <c r="C281" s="40"/>
      <c r="D281" s="225" t="s">
        <v>144</v>
      </c>
      <c r="E281" s="40"/>
      <c r="F281" s="226" t="s">
        <v>426</v>
      </c>
      <c r="G281" s="40"/>
      <c r="H281" s="40"/>
      <c r="I281" s="227"/>
      <c r="J281" s="40"/>
      <c r="K281" s="40"/>
      <c r="L281" s="44"/>
      <c r="M281" s="228"/>
      <c r="N281" s="229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144</v>
      </c>
      <c r="AU281" s="17" t="s">
        <v>87</v>
      </c>
    </row>
    <row r="282" s="13" customFormat="1">
      <c r="A282" s="13"/>
      <c r="B282" s="230"/>
      <c r="C282" s="231"/>
      <c r="D282" s="232" t="s">
        <v>146</v>
      </c>
      <c r="E282" s="233" t="s">
        <v>19</v>
      </c>
      <c r="F282" s="234" t="s">
        <v>427</v>
      </c>
      <c r="G282" s="231"/>
      <c r="H282" s="233" t="s">
        <v>19</v>
      </c>
      <c r="I282" s="235"/>
      <c r="J282" s="231"/>
      <c r="K282" s="231"/>
      <c r="L282" s="236"/>
      <c r="M282" s="237"/>
      <c r="N282" s="238"/>
      <c r="O282" s="238"/>
      <c r="P282" s="238"/>
      <c r="Q282" s="238"/>
      <c r="R282" s="238"/>
      <c r="S282" s="238"/>
      <c r="T282" s="23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0" t="s">
        <v>146</v>
      </c>
      <c r="AU282" s="240" t="s">
        <v>87</v>
      </c>
      <c r="AV282" s="13" t="s">
        <v>80</v>
      </c>
      <c r="AW282" s="13" t="s">
        <v>37</v>
      </c>
      <c r="AX282" s="13" t="s">
        <v>76</v>
      </c>
      <c r="AY282" s="240" t="s">
        <v>135</v>
      </c>
    </row>
    <row r="283" s="14" customFormat="1">
      <c r="A283" s="14"/>
      <c r="B283" s="241"/>
      <c r="C283" s="242"/>
      <c r="D283" s="232" t="s">
        <v>146</v>
      </c>
      <c r="E283" s="243" t="s">
        <v>19</v>
      </c>
      <c r="F283" s="244" t="s">
        <v>412</v>
      </c>
      <c r="G283" s="242"/>
      <c r="H283" s="245">
        <v>20</v>
      </c>
      <c r="I283" s="246"/>
      <c r="J283" s="242"/>
      <c r="K283" s="242"/>
      <c r="L283" s="247"/>
      <c r="M283" s="248"/>
      <c r="N283" s="249"/>
      <c r="O283" s="249"/>
      <c r="P283" s="249"/>
      <c r="Q283" s="249"/>
      <c r="R283" s="249"/>
      <c r="S283" s="249"/>
      <c r="T283" s="25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1" t="s">
        <v>146</v>
      </c>
      <c r="AU283" s="251" t="s">
        <v>87</v>
      </c>
      <c r="AV283" s="14" t="s">
        <v>87</v>
      </c>
      <c r="AW283" s="14" t="s">
        <v>37</v>
      </c>
      <c r="AX283" s="14" t="s">
        <v>80</v>
      </c>
      <c r="AY283" s="251" t="s">
        <v>135</v>
      </c>
    </row>
    <row r="284" s="2" customFormat="1" ht="21.75" customHeight="1">
      <c r="A284" s="38"/>
      <c r="B284" s="39"/>
      <c r="C284" s="212" t="s">
        <v>428</v>
      </c>
      <c r="D284" s="212" t="s">
        <v>137</v>
      </c>
      <c r="E284" s="213" t="s">
        <v>429</v>
      </c>
      <c r="F284" s="214" t="s">
        <v>430</v>
      </c>
      <c r="G284" s="215" t="s">
        <v>140</v>
      </c>
      <c r="H284" s="216">
        <v>3470</v>
      </c>
      <c r="I284" s="217"/>
      <c r="J284" s="218">
        <f>ROUND(I284*H284,2)</f>
        <v>0</v>
      </c>
      <c r="K284" s="214" t="s">
        <v>141</v>
      </c>
      <c r="L284" s="44"/>
      <c r="M284" s="219" t="s">
        <v>19</v>
      </c>
      <c r="N284" s="220" t="s">
        <v>47</v>
      </c>
      <c r="O284" s="84"/>
      <c r="P284" s="221">
        <f>O284*H284</f>
        <v>0</v>
      </c>
      <c r="Q284" s="221">
        <v>0.68999999999999995</v>
      </c>
      <c r="R284" s="221">
        <f>Q284*H284</f>
        <v>2394.2999999999997</v>
      </c>
      <c r="S284" s="221">
        <v>0</v>
      </c>
      <c r="T284" s="222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3" t="s">
        <v>142</v>
      </c>
      <c r="AT284" s="223" t="s">
        <v>137</v>
      </c>
      <c r="AU284" s="223" t="s">
        <v>87</v>
      </c>
      <c r="AY284" s="17" t="s">
        <v>135</v>
      </c>
      <c r="BE284" s="224">
        <f>IF(N284="základní",J284,0)</f>
        <v>0</v>
      </c>
      <c r="BF284" s="224">
        <f>IF(N284="snížená",J284,0)</f>
        <v>0</v>
      </c>
      <c r="BG284" s="224">
        <f>IF(N284="zákl. přenesená",J284,0)</f>
        <v>0</v>
      </c>
      <c r="BH284" s="224">
        <f>IF(N284="sníž. přenesená",J284,0)</f>
        <v>0</v>
      </c>
      <c r="BI284" s="224">
        <f>IF(N284="nulová",J284,0)</f>
        <v>0</v>
      </c>
      <c r="BJ284" s="17" t="s">
        <v>80</v>
      </c>
      <c r="BK284" s="224">
        <f>ROUND(I284*H284,2)</f>
        <v>0</v>
      </c>
      <c r="BL284" s="17" t="s">
        <v>142</v>
      </c>
      <c r="BM284" s="223" t="s">
        <v>431</v>
      </c>
    </row>
    <row r="285" s="2" customFormat="1">
      <c r="A285" s="38"/>
      <c r="B285" s="39"/>
      <c r="C285" s="40"/>
      <c r="D285" s="225" t="s">
        <v>144</v>
      </c>
      <c r="E285" s="40"/>
      <c r="F285" s="226" t="s">
        <v>432</v>
      </c>
      <c r="G285" s="40"/>
      <c r="H285" s="40"/>
      <c r="I285" s="227"/>
      <c r="J285" s="40"/>
      <c r="K285" s="40"/>
      <c r="L285" s="44"/>
      <c r="M285" s="228"/>
      <c r="N285" s="229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144</v>
      </c>
      <c r="AU285" s="17" t="s">
        <v>87</v>
      </c>
    </row>
    <row r="286" s="13" customFormat="1">
      <c r="A286" s="13"/>
      <c r="B286" s="230"/>
      <c r="C286" s="231"/>
      <c r="D286" s="232" t="s">
        <v>146</v>
      </c>
      <c r="E286" s="233" t="s">
        <v>19</v>
      </c>
      <c r="F286" s="234" t="s">
        <v>282</v>
      </c>
      <c r="G286" s="231"/>
      <c r="H286" s="233" t="s">
        <v>19</v>
      </c>
      <c r="I286" s="235"/>
      <c r="J286" s="231"/>
      <c r="K286" s="231"/>
      <c r="L286" s="236"/>
      <c r="M286" s="237"/>
      <c r="N286" s="238"/>
      <c r="O286" s="238"/>
      <c r="P286" s="238"/>
      <c r="Q286" s="238"/>
      <c r="R286" s="238"/>
      <c r="S286" s="238"/>
      <c r="T286" s="23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0" t="s">
        <v>146</v>
      </c>
      <c r="AU286" s="240" t="s">
        <v>87</v>
      </c>
      <c r="AV286" s="13" t="s">
        <v>80</v>
      </c>
      <c r="AW286" s="13" t="s">
        <v>37</v>
      </c>
      <c r="AX286" s="13" t="s">
        <v>76</v>
      </c>
      <c r="AY286" s="240" t="s">
        <v>135</v>
      </c>
    </row>
    <row r="287" s="14" customFormat="1">
      <c r="A287" s="14"/>
      <c r="B287" s="241"/>
      <c r="C287" s="242"/>
      <c r="D287" s="232" t="s">
        <v>146</v>
      </c>
      <c r="E287" s="243" t="s">
        <v>19</v>
      </c>
      <c r="F287" s="244" t="s">
        <v>340</v>
      </c>
      <c r="G287" s="242"/>
      <c r="H287" s="245">
        <v>3470</v>
      </c>
      <c r="I287" s="246"/>
      <c r="J287" s="242"/>
      <c r="K287" s="242"/>
      <c r="L287" s="247"/>
      <c r="M287" s="248"/>
      <c r="N287" s="249"/>
      <c r="O287" s="249"/>
      <c r="P287" s="249"/>
      <c r="Q287" s="249"/>
      <c r="R287" s="249"/>
      <c r="S287" s="249"/>
      <c r="T287" s="25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1" t="s">
        <v>146</v>
      </c>
      <c r="AU287" s="251" t="s">
        <v>87</v>
      </c>
      <c r="AV287" s="14" t="s">
        <v>87</v>
      </c>
      <c r="AW287" s="14" t="s">
        <v>37</v>
      </c>
      <c r="AX287" s="14" t="s">
        <v>80</v>
      </c>
      <c r="AY287" s="251" t="s">
        <v>135</v>
      </c>
    </row>
    <row r="288" s="2" customFormat="1" ht="16.5" customHeight="1">
      <c r="A288" s="38"/>
      <c r="B288" s="39"/>
      <c r="C288" s="212" t="s">
        <v>433</v>
      </c>
      <c r="D288" s="212" t="s">
        <v>137</v>
      </c>
      <c r="E288" s="213" t="s">
        <v>434</v>
      </c>
      <c r="F288" s="214" t="s">
        <v>435</v>
      </c>
      <c r="G288" s="215" t="s">
        <v>140</v>
      </c>
      <c r="H288" s="216">
        <v>7</v>
      </c>
      <c r="I288" s="217"/>
      <c r="J288" s="218">
        <f>ROUND(I288*H288,2)</f>
        <v>0</v>
      </c>
      <c r="K288" s="214" t="s">
        <v>141</v>
      </c>
      <c r="L288" s="44"/>
      <c r="M288" s="219" t="s">
        <v>19</v>
      </c>
      <c r="N288" s="220" t="s">
        <v>47</v>
      </c>
      <c r="O288" s="84"/>
      <c r="P288" s="221">
        <f>O288*H288</f>
        <v>0</v>
      </c>
      <c r="Q288" s="221">
        <v>0.49562</v>
      </c>
      <c r="R288" s="221">
        <f>Q288*H288</f>
        <v>3.4693399999999999</v>
      </c>
      <c r="S288" s="221">
        <v>0</v>
      </c>
      <c r="T288" s="222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3" t="s">
        <v>142</v>
      </c>
      <c r="AT288" s="223" t="s">
        <v>137</v>
      </c>
      <c r="AU288" s="223" t="s">
        <v>87</v>
      </c>
      <c r="AY288" s="17" t="s">
        <v>135</v>
      </c>
      <c r="BE288" s="224">
        <f>IF(N288="základní",J288,0)</f>
        <v>0</v>
      </c>
      <c r="BF288" s="224">
        <f>IF(N288="snížená",J288,0)</f>
        <v>0</v>
      </c>
      <c r="BG288" s="224">
        <f>IF(N288="zákl. přenesená",J288,0)</f>
        <v>0</v>
      </c>
      <c r="BH288" s="224">
        <f>IF(N288="sníž. přenesená",J288,0)</f>
        <v>0</v>
      </c>
      <c r="BI288" s="224">
        <f>IF(N288="nulová",J288,0)</f>
        <v>0</v>
      </c>
      <c r="BJ288" s="17" t="s">
        <v>80</v>
      </c>
      <c r="BK288" s="224">
        <f>ROUND(I288*H288,2)</f>
        <v>0</v>
      </c>
      <c r="BL288" s="17" t="s">
        <v>142</v>
      </c>
      <c r="BM288" s="223" t="s">
        <v>436</v>
      </c>
    </row>
    <row r="289" s="2" customFormat="1">
      <c r="A289" s="38"/>
      <c r="B289" s="39"/>
      <c r="C289" s="40"/>
      <c r="D289" s="225" t="s">
        <v>144</v>
      </c>
      <c r="E289" s="40"/>
      <c r="F289" s="226" t="s">
        <v>437</v>
      </c>
      <c r="G289" s="40"/>
      <c r="H289" s="40"/>
      <c r="I289" s="227"/>
      <c r="J289" s="40"/>
      <c r="K289" s="40"/>
      <c r="L289" s="44"/>
      <c r="M289" s="228"/>
      <c r="N289" s="229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144</v>
      </c>
      <c r="AU289" s="17" t="s">
        <v>87</v>
      </c>
    </row>
    <row r="290" s="13" customFormat="1">
      <c r="A290" s="13"/>
      <c r="B290" s="230"/>
      <c r="C290" s="231"/>
      <c r="D290" s="232" t="s">
        <v>146</v>
      </c>
      <c r="E290" s="233" t="s">
        <v>19</v>
      </c>
      <c r="F290" s="234" t="s">
        <v>438</v>
      </c>
      <c r="G290" s="231"/>
      <c r="H290" s="233" t="s">
        <v>19</v>
      </c>
      <c r="I290" s="235"/>
      <c r="J290" s="231"/>
      <c r="K290" s="231"/>
      <c r="L290" s="236"/>
      <c r="M290" s="237"/>
      <c r="N290" s="238"/>
      <c r="O290" s="238"/>
      <c r="P290" s="238"/>
      <c r="Q290" s="238"/>
      <c r="R290" s="238"/>
      <c r="S290" s="238"/>
      <c r="T290" s="23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0" t="s">
        <v>146</v>
      </c>
      <c r="AU290" s="240" t="s">
        <v>87</v>
      </c>
      <c r="AV290" s="13" t="s">
        <v>80</v>
      </c>
      <c r="AW290" s="13" t="s">
        <v>37</v>
      </c>
      <c r="AX290" s="13" t="s">
        <v>76</v>
      </c>
      <c r="AY290" s="240" t="s">
        <v>135</v>
      </c>
    </row>
    <row r="291" s="14" customFormat="1">
      <c r="A291" s="14"/>
      <c r="B291" s="241"/>
      <c r="C291" s="242"/>
      <c r="D291" s="232" t="s">
        <v>146</v>
      </c>
      <c r="E291" s="243" t="s">
        <v>19</v>
      </c>
      <c r="F291" s="244" t="s">
        <v>439</v>
      </c>
      <c r="G291" s="242"/>
      <c r="H291" s="245">
        <v>7</v>
      </c>
      <c r="I291" s="246"/>
      <c r="J291" s="242"/>
      <c r="K291" s="242"/>
      <c r="L291" s="247"/>
      <c r="M291" s="248"/>
      <c r="N291" s="249"/>
      <c r="O291" s="249"/>
      <c r="P291" s="249"/>
      <c r="Q291" s="249"/>
      <c r="R291" s="249"/>
      <c r="S291" s="249"/>
      <c r="T291" s="25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1" t="s">
        <v>146</v>
      </c>
      <c r="AU291" s="251" t="s">
        <v>87</v>
      </c>
      <c r="AV291" s="14" t="s">
        <v>87</v>
      </c>
      <c r="AW291" s="14" t="s">
        <v>37</v>
      </c>
      <c r="AX291" s="14" t="s">
        <v>76</v>
      </c>
      <c r="AY291" s="251" t="s">
        <v>135</v>
      </c>
    </row>
    <row r="292" s="15" customFormat="1">
      <c r="A292" s="15"/>
      <c r="B292" s="252"/>
      <c r="C292" s="253"/>
      <c r="D292" s="232" t="s">
        <v>146</v>
      </c>
      <c r="E292" s="254" t="s">
        <v>19</v>
      </c>
      <c r="F292" s="255" t="s">
        <v>183</v>
      </c>
      <c r="G292" s="253"/>
      <c r="H292" s="256">
        <v>7</v>
      </c>
      <c r="I292" s="257"/>
      <c r="J292" s="253"/>
      <c r="K292" s="253"/>
      <c r="L292" s="258"/>
      <c r="M292" s="259"/>
      <c r="N292" s="260"/>
      <c r="O292" s="260"/>
      <c r="P292" s="260"/>
      <c r="Q292" s="260"/>
      <c r="R292" s="260"/>
      <c r="S292" s="260"/>
      <c r="T292" s="261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2" t="s">
        <v>146</v>
      </c>
      <c r="AU292" s="262" t="s">
        <v>87</v>
      </c>
      <c r="AV292" s="15" t="s">
        <v>142</v>
      </c>
      <c r="AW292" s="15" t="s">
        <v>37</v>
      </c>
      <c r="AX292" s="15" t="s">
        <v>80</v>
      </c>
      <c r="AY292" s="262" t="s">
        <v>135</v>
      </c>
    </row>
    <row r="293" s="2" customFormat="1" ht="24.15" customHeight="1">
      <c r="A293" s="38"/>
      <c r="B293" s="39"/>
      <c r="C293" s="212" t="s">
        <v>440</v>
      </c>
      <c r="D293" s="212" t="s">
        <v>137</v>
      </c>
      <c r="E293" s="213" t="s">
        <v>441</v>
      </c>
      <c r="F293" s="214" t="s">
        <v>442</v>
      </c>
      <c r="G293" s="215" t="s">
        <v>140</v>
      </c>
      <c r="H293" s="216">
        <v>10</v>
      </c>
      <c r="I293" s="217"/>
      <c r="J293" s="218">
        <f>ROUND(I293*H293,2)</f>
        <v>0</v>
      </c>
      <c r="K293" s="214" t="s">
        <v>141</v>
      </c>
      <c r="L293" s="44"/>
      <c r="M293" s="219" t="s">
        <v>19</v>
      </c>
      <c r="N293" s="220" t="s">
        <v>47</v>
      </c>
      <c r="O293" s="84"/>
      <c r="P293" s="221">
        <f>O293*H293</f>
        <v>0</v>
      </c>
      <c r="Q293" s="221">
        <v>0.18462999999999999</v>
      </c>
      <c r="R293" s="221">
        <f>Q293*H293</f>
        <v>1.8462999999999998</v>
      </c>
      <c r="S293" s="221">
        <v>0</v>
      </c>
      <c r="T293" s="222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3" t="s">
        <v>142</v>
      </c>
      <c r="AT293" s="223" t="s">
        <v>137</v>
      </c>
      <c r="AU293" s="223" t="s">
        <v>87</v>
      </c>
      <c r="AY293" s="17" t="s">
        <v>135</v>
      </c>
      <c r="BE293" s="224">
        <f>IF(N293="základní",J293,0)</f>
        <v>0</v>
      </c>
      <c r="BF293" s="224">
        <f>IF(N293="snížená",J293,0)</f>
        <v>0</v>
      </c>
      <c r="BG293" s="224">
        <f>IF(N293="zákl. přenesená",J293,0)</f>
        <v>0</v>
      </c>
      <c r="BH293" s="224">
        <f>IF(N293="sníž. přenesená",J293,0)</f>
        <v>0</v>
      </c>
      <c r="BI293" s="224">
        <f>IF(N293="nulová",J293,0)</f>
        <v>0</v>
      </c>
      <c r="BJ293" s="17" t="s">
        <v>80</v>
      </c>
      <c r="BK293" s="224">
        <f>ROUND(I293*H293,2)</f>
        <v>0</v>
      </c>
      <c r="BL293" s="17" t="s">
        <v>142</v>
      </c>
      <c r="BM293" s="223" t="s">
        <v>443</v>
      </c>
    </row>
    <row r="294" s="2" customFormat="1">
      <c r="A294" s="38"/>
      <c r="B294" s="39"/>
      <c r="C294" s="40"/>
      <c r="D294" s="225" t="s">
        <v>144</v>
      </c>
      <c r="E294" s="40"/>
      <c r="F294" s="226" t="s">
        <v>444</v>
      </c>
      <c r="G294" s="40"/>
      <c r="H294" s="40"/>
      <c r="I294" s="227"/>
      <c r="J294" s="40"/>
      <c r="K294" s="40"/>
      <c r="L294" s="44"/>
      <c r="M294" s="228"/>
      <c r="N294" s="229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144</v>
      </c>
      <c r="AU294" s="17" t="s">
        <v>87</v>
      </c>
    </row>
    <row r="295" s="13" customFormat="1">
      <c r="A295" s="13"/>
      <c r="B295" s="230"/>
      <c r="C295" s="231"/>
      <c r="D295" s="232" t="s">
        <v>146</v>
      </c>
      <c r="E295" s="233" t="s">
        <v>19</v>
      </c>
      <c r="F295" s="234" t="s">
        <v>411</v>
      </c>
      <c r="G295" s="231"/>
      <c r="H295" s="233" t="s">
        <v>19</v>
      </c>
      <c r="I295" s="235"/>
      <c r="J295" s="231"/>
      <c r="K295" s="231"/>
      <c r="L295" s="236"/>
      <c r="M295" s="237"/>
      <c r="N295" s="238"/>
      <c r="O295" s="238"/>
      <c r="P295" s="238"/>
      <c r="Q295" s="238"/>
      <c r="R295" s="238"/>
      <c r="S295" s="238"/>
      <c r="T295" s="23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0" t="s">
        <v>146</v>
      </c>
      <c r="AU295" s="240" t="s">
        <v>87</v>
      </c>
      <c r="AV295" s="13" t="s">
        <v>80</v>
      </c>
      <c r="AW295" s="13" t="s">
        <v>37</v>
      </c>
      <c r="AX295" s="13" t="s">
        <v>76</v>
      </c>
      <c r="AY295" s="240" t="s">
        <v>135</v>
      </c>
    </row>
    <row r="296" s="14" customFormat="1">
      <c r="A296" s="14"/>
      <c r="B296" s="241"/>
      <c r="C296" s="242"/>
      <c r="D296" s="232" t="s">
        <v>146</v>
      </c>
      <c r="E296" s="243" t="s">
        <v>19</v>
      </c>
      <c r="F296" s="244" t="s">
        <v>338</v>
      </c>
      <c r="G296" s="242"/>
      <c r="H296" s="245">
        <v>10</v>
      </c>
      <c r="I296" s="246"/>
      <c r="J296" s="242"/>
      <c r="K296" s="242"/>
      <c r="L296" s="247"/>
      <c r="M296" s="248"/>
      <c r="N296" s="249"/>
      <c r="O296" s="249"/>
      <c r="P296" s="249"/>
      <c r="Q296" s="249"/>
      <c r="R296" s="249"/>
      <c r="S296" s="249"/>
      <c r="T296" s="25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1" t="s">
        <v>146</v>
      </c>
      <c r="AU296" s="251" t="s">
        <v>87</v>
      </c>
      <c r="AV296" s="14" t="s">
        <v>87</v>
      </c>
      <c r="AW296" s="14" t="s">
        <v>37</v>
      </c>
      <c r="AX296" s="14" t="s">
        <v>80</v>
      </c>
      <c r="AY296" s="251" t="s">
        <v>135</v>
      </c>
    </row>
    <row r="297" s="2" customFormat="1" ht="16.5" customHeight="1">
      <c r="A297" s="38"/>
      <c r="B297" s="39"/>
      <c r="C297" s="212" t="s">
        <v>445</v>
      </c>
      <c r="D297" s="212" t="s">
        <v>137</v>
      </c>
      <c r="E297" s="213" t="s">
        <v>446</v>
      </c>
      <c r="F297" s="214" t="s">
        <v>447</v>
      </c>
      <c r="G297" s="215" t="s">
        <v>140</v>
      </c>
      <c r="H297" s="216">
        <v>459</v>
      </c>
      <c r="I297" s="217"/>
      <c r="J297" s="218">
        <f>ROUND(I297*H297,2)</f>
        <v>0</v>
      </c>
      <c r="K297" s="214" t="s">
        <v>141</v>
      </c>
      <c r="L297" s="44"/>
      <c r="M297" s="219" t="s">
        <v>19</v>
      </c>
      <c r="N297" s="220" t="s">
        <v>47</v>
      </c>
      <c r="O297" s="84"/>
      <c r="P297" s="221">
        <f>O297*H297</f>
        <v>0</v>
      </c>
      <c r="Q297" s="221">
        <v>0.00034000000000000002</v>
      </c>
      <c r="R297" s="221">
        <f>Q297*H297</f>
        <v>0.15606</v>
      </c>
      <c r="S297" s="221">
        <v>0</v>
      </c>
      <c r="T297" s="222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3" t="s">
        <v>142</v>
      </c>
      <c r="AT297" s="223" t="s">
        <v>137</v>
      </c>
      <c r="AU297" s="223" t="s">
        <v>87</v>
      </c>
      <c r="AY297" s="17" t="s">
        <v>135</v>
      </c>
      <c r="BE297" s="224">
        <f>IF(N297="základní",J297,0)</f>
        <v>0</v>
      </c>
      <c r="BF297" s="224">
        <f>IF(N297="snížená",J297,0)</f>
        <v>0</v>
      </c>
      <c r="BG297" s="224">
        <f>IF(N297="zákl. přenesená",J297,0)</f>
        <v>0</v>
      </c>
      <c r="BH297" s="224">
        <f>IF(N297="sníž. přenesená",J297,0)</f>
        <v>0</v>
      </c>
      <c r="BI297" s="224">
        <f>IF(N297="nulová",J297,0)</f>
        <v>0</v>
      </c>
      <c r="BJ297" s="17" t="s">
        <v>80</v>
      </c>
      <c r="BK297" s="224">
        <f>ROUND(I297*H297,2)</f>
        <v>0</v>
      </c>
      <c r="BL297" s="17" t="s">
        <v>142</v>
      </c>
      <c r="BM297" s="223" t="s">
        <v>448</v>
      </c>
    </row>
    <row r="298" s="2" customFormat="1">
      <c r="A298" s="38"/>
      <c r="B298" s="39"/>
      <c r="C298" s="40"/>
      <c r="D298" s="225" t="s">
        <v>144</v>
      </c>
      <c r="E298" s="40"/>
      <c r="F298" s="226" t="s">
        <v>449</v>
      </c>
      <c r="G298" s="40"/>
      <c r="H298" s="40"/>
      <c r="I298" s="227"/>
      <c r="J298" s="40"/>
      <c r="K298" s="40"/>
      <c r="L298" s="44"/>
      <c r="M298" s="228"/>
      <c r="N298" s="229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144</v>
      </c>
      <c r="AU298" s="17" t="s">
        <v>87</v>
      </c>
    </row>
    <row r="299" s="13" customFormat="1">
      <c r="A299" s="13"/>
      <c r="B299" s="230"/>
      <c r="C299" s="231"/>
      <c r="D299" s="232" t="s">
        <v>146</v>
      </c>
      <c r="E299" s="233" t="s">
        <v>19</v>
      </c>
      <c r="F299" s="234" t="s">
        <v>411</v>
      </c>
      <c r="G299" s="231"/>
      <c r="H299" s="233" t="s">
        <v>19</v>
      </c>
      <c r="I299" s="235"/>
      <c r="J299" s="231"/>
      <c r="K299" s="231"/>
      <c r="L299" s="236"/>
      <c r="M299" s="237"/>
      <c r="N299" s="238"/>
      <c r="O299" s="238"/>
      <c r="P299" s="238"/>
      <c r="Q299" s="238"/>
      <c r="R299" s="238"/>
      <c r="S299" s="238"/>
      <c r="T299" s="23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0" t="s">
        <v>146</v>
      </c>
      <c r="AU299" s="240" t="s">
        <v>87</v>
      </c>
      <c r="AV299" s="13" t="s">
        <v>80</v>
      </c>
      <c r="AW299" s="13" t="s">
        <v>37</v>
      </c>
      <c r="AX299" s="13" t="s">
        <v>76</v>
      </c>
      <c r="AY299" s="240" t="s">
        <v>135</v>
      </c>
    </row>
    <row r="300" s="14" customFormat="1">
      <c r="A300" s="14"/>
      <c r="B300" s="241"/>
      <c r="C300" s="242"/>
      <c r="D300" s="232" t="s">
        <v>146</v>
      </c>
      <c r="E300" s="243" t="s">
        <v>19</v>
      </c>
      <c r="F300" s="244" t="s">
        <v>338</v>
      </c>
      <c r="G300" s="242"/>
      <c r="H300" s="245">
        <v>10</v>
      </c>
      <c r="I300" s="246"/>
      <c r="J300" s="242"/>
      <c r="K300" s="242"/>
      <c r="L300" s="247"/>
      <c r="M300" s="248"/>
      <c r="N300" s="249"/>
      <c r="O300" s="249"/>
      <c r="P300" s="249"/>
      <c r="Q300" s="249"/>
      <c r="R300" s="249"/>
      <c r="S300" s="249"/>
      <c r="T300" s="25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1" t="s">
        <v>146</v>
      </c>
      <c r="AU300" s="251" t="s">
        <v>87</v>
      </c>
      <c r="AV300" s="14" t="s">
        <v>87</v>
      </c>
      <c r="AW300" s="14" t="s">
        <v>37</v>
      </c>
      <c r="AX300" s="14" t="s">
        <v>76</v>
      </c>
      <c r="AY300" s="251" t="s">
        <v>135</v>
      </c>
    </row>
    <row r="301" s="13" customFormat="1">
      <c r="A301" s="13"/>
      <c r="B301" s="230"/>
      <c r="C301" s="231"/>
      <c r="D301" s="232" t="s">
        <v>146</v>
      </c>
      <c r="E301" s="233" t="s">
        <v>19</v>
      </c>
      <c r="F301" s="234" t="s">
        <v>450</v>
      </c>
      <c r="G301" s="231"/>
      <c r="H301" s="233" t="s">
        <v>19</v>
      </c>
      <c r="I301" s="235"/>
      <c r="J301" s="231"/>
      <c r="K301" s="231"/>
      <c r="L301" s="236"/>
      <c r="M301" s="237"/>
      <c r="N301" s="238"/>
      <c r="O301" s="238"/>
      <c r="P301" s="238"/>
      <c r="Q301" s="238"/>
      <c r="R301" s="238"/>
      <c r="S301" s="238"/>
      <c r="T301" s="23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0" t="s">
        <v>146</v>
      </c>
      <c r="AU301" s="240" t="s">
        <v>87</v>
      </c>
      <c r="AV301" s="13" t="s">
        <v>80</v>
      </c>
      <c r="AW301" s="13" t="s">
        <v>37</v>
      </c>
      <c r="AX301" s="13" t="s">
        <v>76</v>
      </c>
      <c r="AY301" s="240" t="s">
        <v>135</v>
      </c>
    </row>
    <row r="302" s="14" customFormat="1">
      <c r="A302" s="14"/>
      <c r="B302" s="241"/>
      <c r="C302" s="242"/>
      <c r="D302" s="232" t="s">
        <v>146</v>
      </c>
      <c r="E302" s="243" t="s">
        <v>19</v>
      </c>
      <c r="F302" s="244" t="s">
        <v>451</v>
      </c>
      <c r="G302" s="242"/>
      <c r="H302" s="245">
        <v>449</v>
      </c>
      <c r="I302" s="246"/>
      <c r="J302" s="242"/>
      <c r="K302" s="242"/>
      <c r="L302" s="247"/>
      <c r="M302" s="248"/>
      <c r="N302" s="249"/>
      <c r="O302" s="249"/>
      <c r="P302" s="249"/>
      <c r="Q302" s="249"/>
      <c r="R302" s="249"/>
      <c r="S302" s="249"/>
      <c r="T302" s="25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1" t="s">
        <v>146</v>
      </c>
      <c r="AU302" s="251" t="s">
        <v>87</v>
      </c>
      <c r="AV302" s="14" t="s">
        <v>87</v>
      </c>
      <c r="AW302" s="14" t="s">
        <v>37</v>
      </c>
      <c r="AX302" s="14" t="s">
        <v>76</v>
      </c>
      <c r="AY302" s="251" t="s">
        <v>135</v>
      </c>
    </row>
    <row r="303" s="15" customFormat="1">
      <c r="A303" s="15"/>
      <c r="B303" s="252"/>
      <c r="C303" s="253"/>
      <c r="D303" s="232" t="s">
        <v>146</v>
      </c>
      <c r="E303" s="254" t="s">
        <v>19</v>
      </c>
      <c r="F303" s="255" t="s">
        <v>183</v>
      </c>
      <c r="G303" s="253"/>
      <c r="H303" s="256">
        <v>459</v>
      </c>
      <c r="I303" s="257"/>
      <c r="J303" s="253"/>
      <c r="K303" s="253"/>
      <c r="L303" s="258"/>
      <c r="M303" s="259"/>
      <c r="N303" s="260"/>
      <c r="O303" s="260"/>
      <c r="P303" s="260"/>
      <c r="Q303" s="260"/>
      <c r="R303" s="260"/>
      <c r="S303" s="260"/>
      <c r="T303" s="261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2" t="s">
        <v>146</v>
      </c>
      <c r="AU303" s="262" t="s">
        <v>87</v>
      </c>
      <c r="AV303" s="15" t="s">
        <v>142</v>
      </c>
      <c r="AW303" s="15" t="s">
        <v>37</v>
      </c>
      <c r="AX303" s="15" t="s">
        <v>80</v>
      </c>
      <c r="AY303" s="262" t="s">
        <v>135</v>
      </c>
    </row>
    <row r="304" s="2" customFormat="1" ht="16.5" customHeight="1">
      <c r="A304" s="38"/>
      <c r="B304" s="39"/>
      <c r="C304" s="212" t="s">
        <v>452</v>
      </c>
      <c r="D304" s="212" t="s">
        <v>137</v>
      </c>
      <c r="E304" s="213" t="s">
        <v>453</v>
      </c>
      <c r="F304" s="214" t="s">
        <v>454</v>
      </c>
      <c r="G304" s="215" t="s">
        <v>140</v>
      </c>
      <c r="H304" s="216">
        <v>466</v>
      </c>
      <c r="I304" s="217"/>
      <c r="J304" s="218">
        <f>ROUND(I304*H304,2)</f>
        <v>0</v>
      </c>
      <c r="K304" s="214" t="s">
        <v>141</v>
      </c>
      <c r="L304" s="44"/>
      <c r="M304" s="219" t="s">
        <v>19</v>
      </c>
      <c r="N304" s="220" t="s">
        <v>47</v>
      </c>
      <c r="O304" s="84"/>
      <c r="P304" s="221">
        <f>O304*H304</f>
        <v>0</v>
      </c>
      <c r="Q304" s="221">
        <v>0.00071000000000000002</v>
      </c>
      <c r="R304" s="221">
        <f>Q304*H304</f>
        <v>0.33085999999999999</v>
      </c>
      <c r="S304" s="221">
        <v>0</v>
      </c>
      <c r="T304" s="222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3" t="s">
        <v>142</v>
      </c>
      <c r="AT304" s="223" t="s">
        <v>137</v>
      </c>
      <c r="AU304" s="223" t="s">
        <v>87</v>
      </c>
      <c r="AY304" s="17" t="s">
        <v>135</v>
      </c>
      <c r="BE304" s="224">
        <f>IF(N304="základní",J304,0)</f>
        <v>0</v>
      </c>
      <c r="BF304" s="224">
        <f>IF(N304="snížená",J304,0)</f>
        <v>0</v>
      </c>
      <c r="BG304" s="224">
        <f>IF(N304="zákl. přenesená",J304,0)</f>
        <v>0</v>
      </c>
      <c r="BH304" s="224">
        <f>IF(N304="sníž. přenesená",J304,0)</f>
        <v>0</v>
      </c>
      <c r="BI304" s="224">
        <f>IF(N304="nulová",J304,0)</f>
        <v>0</v>
      </c>
      <c r="BJ304" s="17" t="s">
        <v>80</v>
      </c>
      <c r="BK304" s="224">
        <f>ROUND(I304*H304,2)</f>
        <v>0</v>
      </c>
      <c r="BL304" s="17" t="s">
        <v>142</v>
      </c>
      <c r="BM304" s="223" t="s">
        <v>455</v>
      </c>
    </row>
    <row r="305" s="2" customFormat="1">
      <c r="A305" s="38"/>
      <c r="B305" s="39"/>
      <c r="C305" s="40"/>
      <c r="D305" s="225" t="s">
        <v>144</v>
      </c>
      <c r="E305" s="40"/>
      <c r="F305" s="226" t="s">
        <v>456</v>
      </c>
      <c r="G305" s="40"/>
      <c r="H305" s="40"/>
      <c r="I305" s="227"/>
      <c r="J305" s="40"/>
      <c r="K305" s="40"/>
      <c r="L305" s="44"/>
      <c r="M305" s="228"/>
      <c r="N305" s="229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144</v>
      </c>
      <c r="AU305" s="17" t="s">
        <v>87</v>
      </c>
    </row>
    <row r="306" s="13" customFormat="1">
      <c r="A306" s="13"/>
      <c r="B306" s="230"/>
      <c r="C306" s="231"/>
      <c r="D306" s="232" t="s">
        <v>146</v>
      </c>
      <c r="E306" s="233" t="s">
        <v>19</v>
      </c>
      <c r="F306" s="234" t="s">
        <v>411</v>
      </c>
      <c r="G306" s="231"/>
      <c r="H306" s="233" t="s">
        <v>19</v>
      </c>
      <c r="I306" s="235"/>
      <c r="J306" s="231"/>
      <c r="K306" s="231"/>
      <c r="L306" s="236"/>
      <c r="M306" s="237"/>
      <c r="N306" s="238"/>
      <c r="O306" s="238"/>
      <c r="P306" s="238"/>
      <c r="Q306" s="238"/>
      <c r="R306" s="238"/>
      <c r="S306" s="238"/>
      <c r="T306" s="23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0" t="s">
        <v>146</v>
      </c>
      <c r="AU306" s="240" t="s">
        <v>87</v>
      </c>
      <c r="AV306" s="13" t="s">
        <v>80</v>
      </c>
      <c r="AW306" s="13" t="s">
        <v>37</v>
      </c>
      <c r="AX306" s="13" t="s">
        <v>76</v>
      </c>
      <c r="AY306" s="240" t="s">
        <v>135</v>
      </c>
    </row>
    <row r="307" s="14" customFormat="1">
      <c r="A307" s="14"/>
      <c r="B307" s="241"/>
      <c r="C307" s="242"/>
      <c r="D307" s="232" t="s">
        <v>146</v>
      </c>
      <c r="E307" s="243" t="s">
        <v>19</v>
      </c>
      <c r="F307" s="244" t="s">
        <v>338</v>
      </c>
      <c r="G307" s="242"/>
      <c r="H307" s="245">
        <v>10</v>
      </c>
      <c r="I307" s="246"/>
      <c r="J307" s="242"/>
      <c r="K307" s="242"/>
      <c r="L307" s="247"/>
      <c r="M307" s="248"/>
      <c r="N307" s="249"/>
      <c r="O307" s="249"/>
      <c r="P307" s="249"/>
      <c r="Q307" s="249"/>
      <c r="R307" s="249"/>
      <c r="S307" s="249"/>
      <c r="T307" s="25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1" t="s">
        <v>146</v>
      </c>
      <c r="AU307" s="251" t="s">
        <v>87</v>
      </c>
      <c r="AV307" s="14" t="s">
        <v>87</v>
      </c>
      <c r="AW307" s="14" t="s">
        <v>37</v>
      </c>
      <c r="AX307" s="14" t="s">
        <v>76</v>
      </c>
      <c r="AY307" s="251" t="s">
        <v>135</v>
      </c>
    </row>
    <row r="308" s="13" customFormat="1">
      <c r="A308" s="13"/>
      <c r="B308" s="230"/>
      <c r="C308" s="231"/>
      <c r="D308" s="232" t="s">
        <v>146</v>
      </c>
      <c r="E308" s="233" t="s">
        <v>19</v>
      </c>
      <c r="F308" s="234" t="s">
        <v>450</v>
      </c>
      <c r="G308" s="231"/>
      <c r="H308" s="233" t="s">
        <v>19</v>
      </c>
      <c r="I308" s="235"/>
      <c r="J308" s="231"/>
      <c r="K308" s="231"/>
      <c r="L308" s="236"/>
      <c r="M308" s="237"/>
      <c r="N308" s="238"/>
      <c r="O308" s="238"/>
      <c r="P308" s="238"/>
      <c r="Q308" s="238"/>
      <c r="R308" s="238"/>
      <c r="S308" s="238"/>
      <c r="T308" s="23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0" t="s">
        <v>146</v>
      </c>
      <c r="AU308" s="240" t="s">
        <v>87</v>
      </c>
      <c r="AV308" s="13" t="s">
        <v>80</v>
      </c>
      <c r="AW308" s="13" t="s">
        <v>37</v>
      </c>
      <c r="AX308" s="13" t="s">
        <v>76</v>
      </c>
      <c r="AY308" s="240" t="s">
        <v>135</v>
      </c>
    </row>
    <row r="309" s="14" customFormat="1">
      <c r="A309" s="14"/>
      <c r="B309" s="241"/>
      <c r="C309" s="242"/>
      <c r="D309" s="232" t="s">
        <v>146</v>
      </c>
      <c r="E309" s="243" t="s">
        <v>19</v>
      </c>
      <c r="F309" s="244" t="s">
        <v>451</v>
      </c>
      <c r="G309" s="242"/>
      <c r="H309" s="245">
        <v>449</v>
      </c>
      <c r="I309" s="246"/>
      <c r="J309" s="242"/>
      <c r="K309" s="242"/>
      <c r="L309" s="247"/>
      <c r="M309" s="248"/>
      <c r="N309" s="249"/>
      <c r="O309" s="249"/>
      <c r="P309" s="249"/>
      <c r="Q309" s="249"/>
      <c r="R309" s="249"/>
      <c r="S309" s="249"/>
      <c r="T309" s="25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1" t="s">
        <v>146</v>
      </c>
      <c r="AU309" s="251" t="s">
        <v>87</v>
      </c>
      <c r="AV309" s="14" t="s">
        <v>87</v>
      </c>
      <c r="AW309" s="14" t="s">
        <v>37</v>
      </c>
      <c r="AX309" s="14" t="s">
        <v>76</v>
      </c>
      <c r="AY309" s="251" t="s">
        <v>135</v>
      </c>
    </row>
    <row r="310" s="13" customFormat="1">
      <c r="A310" s="13"/>
      <c r="B310" s="230"/>
      <c r="C310" s="231"/>
      <c r="D310" s="232" t="s">
        <v>146</v>
      </c>
      <c r="E310" s="233" t="s">
        <v>19</v>
      </c>
      <c r="F310" s="234" t="s">
        <v>438</v>
      </c>
      <c r="G310" s="231"/>
      <c r="H310" s="233" t="s">
        <v>19</v>
      </c>
      <c r="I310" s="235"/>
      <c r="J310" s="231"/>
      <c r="K310" s="231"/>
      <c r="L310" s="236"/>
      <c r="M310" s="237"/>
      <c r="N310" s="238"/>
      <c r="O310" s="238"/>
      <c r="P310" s="238"/>
      <c r="Q310" s="238"/>
      <c r="R310" s="238"/>
      <c r="S310" s="238"/>
      <c r="T310" s="23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0" t="s">
        <v>146</v>
      </c>
      <c r="AU310" s="240" t="s">
        <v>87</v>
      </c>
      <c r="AV310" s="13" t="s">
        <v>80</v>
      </c>
      <c r="AW310" s="13" t="s">
        <v>37</v>
      </c>
      <c r="AX310" s="13" t="s">
        <v>76</v>
      </c>
      <c r="AY310" s="240" t="s">
        <v>135</v>
      </c>
    </row>
    <row r="311" s="14" customFormat="1">
      <c r="A311" s="14"/>
      <c r="B311" s="241"/>
      <c r="C311" s="242"/>
      <c r="D311" s="232" t="s">
        <v>146</v>
      </c>
      <c r="E311" s="243" t="s">
        <v>19</v>
      </c>
      <c r="F311" s="244" t="s">
        <v>439</v>
      </c>
      <c r="G311" s="242"/>
      <c r="H311" s="245">
        <v>7</v>
      </c>
      <c r="I311" s="246"/>
      <c r="J311" s="242"/>
      <c r="K311" s="242"/>
      <c r="L311" s="247"/>
      <c r="M311" s="248"/>
      <c r="N311" s="249"/>
      <c r="O311" s="249"/>
      <c r="P311" s="249"/>
      <c r="Q311" s="249"/>
      <c r="R311" s="249"/>
      <c r="S311" s="249"/>
      <c r="T311" s="25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1" t="s">
        <v>146</v>
      </c>
      <c r="AU311" s="251" t="s">
        <v>87</v>
      </c>
      <c r="AV311" s="14" t="s">
        <v>87</v>
      </c>
      <c r="AW311" s="14" t="s">
        <v>37</v>
      </c>
      <c r="AX311" s="14" t="s">
        <v>76</v>
      </c>
      <c r="AY311" s="251" t="s">
        <v>135</v>
      </c>
    </row>
    <row r="312" s="15" customFormat="1">
      <c r="A312" s="15"/>
      <c r="B312" s="252"/>
      <c r="C312" s="253"/>
      <c r="D312" s="232" t="s">
        <v>146</v>
      </c>
      <c r="E312" s="254" t="s">
        <v>19</v>
      </c>
      <c r="F312" s="255" t="s">
        <v>183</v>
      </c>
      <c r="G312" s="253"/>
      <c r="H312" s="256">
        <v>466</v>
      </c>
      <c r="I312" s="257"/>
      <c r="J312" s="253"/>
      <c r="K312" s="253"/>
      <c r="L312" s="258"/>
      <c r="M312" s="259"/>
      <c r="N312" s="260"/>
      <c r="O312" s="260"/>
      <c r="P312" s="260"/>
      <c r="Q312" s="260"/>
      <c r="R312" s="260"/>
      <c r="S312" s="260"/>
      <c r="T312" s="261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2" t="s">
        <v>146</v>
      </c>
      <c r="AU312" s="262" t="s">
        <v>87</v>
      </c>
      <c r="AV312" s="15" t="s">
        <v>142</v>
      </c>
      <c r="AW312" s="15" t="s">
        <v>37</v>
      </c>
      <c r="AX312" s="15" t="s">
        <v>80</v>
      </c>
      <c r="AY312" s="262" t="s">
        <v>135</v>
      </c>
    </row>
    <row r="313" s="2" customFormat="1" ht="24.15" customHeight="1">
      <c r="A313" s="38"/>
      <c r="B313" s="39"/>
      <c r="C313" s="212" t="s">
        <v>457</v>
      </c>
      <c r="D313" s="212" t="s">
        <v>137</v>
      </c>
      <c r="E313" s="213" t="s">
        <v>458</v>
      </c>
      <c r="F313" s="214" t="s">
        <v>459</v>
      </c>
      <c r="G313" s="215" t="s">
        <v>140</v>
      </c>
      <c r="H313" s="216">
        <v>7</v>
      </c>
      <c r="I313" s="217"/>
      <c r="J313" s="218">
        <f>ROUND(I313*H313,2)</f>
        <v>0</v>
      </c>
      <c r="K313" s="214" t="s">
        <v>141</v>
      </c>
      <c r="L313" s="44"/>
      <c r="M313" s="219" t="s">
        <v>19</v>
      </c>
      <c r="N313" s="220" t="s">
        <v>47</v>
      </c>
      <c r="O313" s="84"/>
      <c r="P313" s="221">
        <f>O313*H313</f>
        <v>0</v>
      </c>
      <c r="Q313" s="221">
        <v>0.1037</v>
      </c>
      <c r="R313" s="221">
        <f>Q313*H313</f>
        <v>0.72589999999999999</v>
      </c>
      <c r="S313" s="221">
        <v>0</v>
      </c>
      <c r="T313" s="222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3" t="s">
        <v>142</v>
      </c>
      <c r="AT313" s="223" t="s">
        <v>137</v>
      </c>
      <c r="AU313" s="223" t="s">
        <v>87</v>
      </c>
      <c r="AY313" s="17" t="s">
        <v>135</v>
      </c>
      <c r="BE313" s="224">
        <f>IF(N313="základní",J313,0)</f>
        <v>0</v>
      </c>
      <c r="BF313" s="224">
        <f>IF(N313="snížená",J313,0)</f>
        <v>0</v>
      </c>
      <c r="BG313" s="224">
        <f>IF(N313="zákl. přenesená",J313,0)</f>
        <v>0</v>
      </c>
      <c r="BH313" s="224">
        <f>IF(N313="sníž. přenesená",J313,0)</f>
        <v>0</v>
      </c>
      <c r="BI313" s="224">
        <f>IF(N313="nulová",J313,0)</f>
        <v>0</v>
      </c>
      <c r="BJ313" s="17" t="s">
        <v>80</v>
      </c>
      <c r="BK313" s="224">
        <f>ROUND(I313*H313,2)</f>
        <v>0</v>
      </c>
      <c r="BL313" s="17" t="s">
        <v>142</v>
      </c>
      <c r="BM313" s="223" t="s">
        <v>460</v>
      </c>
    </row>
    <row r="314" s="2" customFormat="1">
      <c r="A314" s="38"/>
      <c r="B314" s="39"/>
      <c r="C314" s="40"/>
      <c r="D314" s="225" t="s">
        <v>144</v>
      </c>
      <c r="E314" s="40"/>
      <c r="F314" s="226" t="s">
        <v>461</v>
      </c>
      <c r="G314" s="40"/>
      <c r="H314" s="40"/>
      <c r="I314" s="227"/>
      <c r="J314" s="40"/>
      <c r="K314" s="40"/>
      <c r="L314" s="44"/>
      <c r="M314" s="228"/>
      <c r="N314" s="229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144</v>
      </c>
      <c r="AU314" s="17" t="s">
        <v>87</v>
      </c>
    </row>
    <row r="315" s="13" customFormat="1">
      <c r="A315" s="13"/>
      <c r="B315" s="230"/>
      <c r="C315" s="231"/>
      <c r="D315" s="232" t="s">
        <v>146</v>
      </c>
      <c r="E315" s="233" t="s">
        <v>19</v>
      </c>
      <c r="F315" s="234" t="s">
        <v>438</v>
      </c>
      <c r="G315" s="231"/>
      <c r="H315" s="233" t="s">
        <v>19</v>
      </c>
      <c r="I315" s="235"/>
      <c r="J315" s="231"/>
      <c r="K315" s="231"/>
      <c r="L315" s="236"/>
      <c r="M315" s="237"/>
      <c r="N315" s="238"/>
      <c r="O315" s="238"/>
      <c r="P315" s="238"/>
      <c r="Q315" s="238"/>
      <c r="R315" s="238"/>
      <c r="S315" s="238"/>
      <c r="T315" s="23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0" t="s">
        <v>146</v>
      </c>
      <c r="AU315" s="240" t="s">
        <v>87</v>
      </c>
      <c r="AV315" s="13" t="s">
        <v>80</v>
      </c>
      <c r="AW315" s="13" t="s">
        <v>37</v>
      </c>
      <c r="AX315" s="13" t="s">
        <v>76</v>
      </c>
      <c r="AY315" s="240" t="s">
        <v>135</v>
      </c>
    </row>
    <row r="316" s="14" customFormat="1">
      <c r="A316" s="14"/>
      <c r="B316" s="241"/>
      <c r="C316" s="242"/>
      <c r="D316" s="232" t="s">
        <v>146</v>
      </c>
      <c r="E316" s="243" t="s">
        <v>19</v>
      </c>
      <c r="F316" s="244" t="s">
        <v>439</v>
      </c>
      <c r="G316" s="242"/>
      <c r="H316" s="245">
        <v>7</v>
      </c>
      <c r="I316" s="246"/>
      <c r="J316" s="242"/>
      <c r="K316" s="242"/>
      <c r="L316" s="247"/>
      <c r="M316" s="248"/>
      <c r="N316" s="249"/>
      <c r="O316" s="249"/>
      <c r="P316" s="249"/>
      <c r="Q316" s="249"/>
      <c r="R316" s="249"/>
      <c r="S316" s="249"/>
      <c r="T316" s="25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1" t="s">
        <v>146</v>
      </c>
      <c r="AU316" s="251" t="s">
        <v>87</v>
      </c>
      <c r="AV316" s="14" t="s">
        <v>87</v>
      </c>
      <c r="AW316" s="14" t="s">
        <v>37</v>
      </c>
      <c r="AX316" s="14" t="s">
        <v>80</v>
      </c>
      <c r="AY316" s="251" t="s">
        <v>135</v>
      </c>
    </row>
    <row r="317" s="2" customFormat="1" ht="24.15" customHeight="1">
      <c r="A317" s="38"/>
      <c r="B317" s="39"/>
      <c r="C317" s="212" t="s">
        <v>462</v>
      </c>
      <c r="D317" s="212" t="s">
        <v>137</v>
      </c>
      <c r="E317" s="213" t="s">
        <v>463</v>
      </c>
      <c r="F317" s="214" t="s">
        <v>464</v>
      </c>
      <c r="G317" s="215" t="s">
        <v>140</v>
      </c>
      <c r="H317" s="216">
        <v>459</v>
      </c>
      <c r="I317" s="217"/>
      <c r="J317" s="218">
        <f>ROUND(I317*H317,2)</f>
        <v>0</v>
      </c>
      <c r="K317" s="214" t="s">
        <v>141</v>
      </c>
      <c r="L317" s="44"/>
      <c r="M317" s="219" t="s">
        <v>19</v>
      </c>
      <c r="N317" s="220" t="s">
        <v>47</v>
      </c>
      <c r="O317" s="84"/>
      <c r="P317" s="221">
        <f>O317*H317</f>
        <v>0</v>
      </c>
      <c r="Q317" s="221">
        <v>0.10373</v>
      </c>
      <c r="R317" s="221">
        <f>Q317*H317</f>
        <v>47.612070000000003</v>
      </c>
      <c r="S317" s="221">
        <v>0</v>
      </c>
      <c r="T317" s="222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3" t="s">
        <v>142</v>
      </c>
      <c r="AT317" s="223" t="s">
        <v>137</v>
      </c>
      <c r="AU317" s="223" t="s">
        <v>87</v>
      </c>
      <c r="AY317" s="17" t="s">
        <v>135</v>
      </c>
      <c r="BE317" s="224">
        <f>IF(N317="základní",J317,0)</f>
        <v>0</v>
      </c>
      <c r="BF317" s="224">
        <f>IF(N317="snížená",J317,0)</f>
        <v>0</v>
      </c>
      <c r="BG317" s="224">
        <f>IF(N317="zákl. přenesená",J317,0)</f>
        <v>0</v>
      </c>
      <c r="BH317" s="224">
        <f>IF(N317="sníž. přenesená",J317,0)</f>
        <v>0</v>
      </c>
      <c r="BI317" s="224">
        <f>IF(N317="nulová",J317,0)</f>
        <v>0</v>
      </c>
      <c r="BJ317" s="17" t="s">
        <v>80</v>
      </c>
      <c r="BK317" s="224">
        <f>ROUND(I317*H317,2)</f>
        <v>0</v>
      </c>
      <c r="BL317" s="17" t="s">
        <v>142</v>
      </c>
      <c r="BM317" s="223" t="s">
        <v>465</v>
      </c>
    </row>
    <row r="318" s="2" customFormat="1">
      <c r="A318" s="38"/>
      <c r="B318" s="39"/>
      <c r="C318" s="40"/>
      <c r="D318" s="225" t="s">
        <v>144</v>
      </c>
      <c r="E318" s="40"/>
      <c r="F318" s="226" t="s">
        <v>466</v>
      </c>
      <c r="G318" s="40"/>
      <c r="H318" s="40"/>
      <c r="I318" s="227"/>
      <c r="J318" s="40"/>
      <c r="K318" s="40"/>
      <c r="L318" s="44"/>
      <c r="M318" s="228"/>
      <c r="N318" s="229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144</v>
      </c>
      <c r="AU318" s="17" t="s">
        <v>87</v>
      </c>
    </row>
    <row r="319" s="13" customFormat="1">
      <c r="A319" s="13"/>
      <c r="B319" s="230"/>
      <c r="C319" s="231"/>
      <c r="D319" s="232" t="s">
        <v>146</v>
      </c>
      <c r="E319" s="233" t="s">
        <v>19</v>
      </c>
      <c r="F319" s="234" t="s">
        <v>411</v>
      </c>
      <c r="G319" s="231"/>
      <c r="H319" s="233" t="s">
        <v>19</v>
      </c>
      <c r="I319" s="235"/>
      <c r="J319" s="231"/>
      <c r="K319" s="231"/>
      <c r="L319" s="236"/>
      <c r="M319" s="237"/>
      <c r="N319" s="238"/>
      <c r="O319" s="238"/>
      <c r="P319" s="238"/>
      <c r="Q319" s="238"/>
      <c r="R319" s="238"/>
      <c r="S319" s="238"/>
      <c r="T319" s="23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0" t="s">
        <v>146</v>
      </c>
      <c r="AU319" s="240" t="s">
        <v>87</v>
      </c>
      <c r="AV319" s="13" t="s">
        <v>80</v>
      </c>
      <c r="AW319" s="13" t="s">
        <v>37</v>
      </c>
      <c r="AX319" s="13" t="s">
        <v>76</v>
      </c>
      <c r="AY319" s="240" t="s">
        <v>135</v>
      </c>
    </row>
    <row r="320" s="14" customFormat="1">
      <c r="A320" s="14"/>
      <c r="B320" s="241"/>
      <c r="C320" s="242"/>
      <c r="D320" s="232" t="s">
        <v>146</v>
      </c>
      <c r="E320" s="243" t="s">
        <v>19</v>
      </c>
      <c r="F320" s="244" t="s">
        <v>338</v>
      </c>
      <c r="G320" s="242"/>
      <c r="H320" s="245">
        <v>10</v>
      </c>
      <c r="I320" s="246"/>
      <c r="J320" s="242"/>
      <c r="K320" s="242"/>
      <c r="L320" s="247"/>
      <c r="M320" s="248"/>
      <c r="N320" s="249"/>
      <c r="O320" s="249"/>
      <c r="P320" s="249"/>
      <c r="Q320" s="249"/>
      <c r="R320" s="249"/>
      <c r="S320" s="249"/>
      <c r="T320" s="25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1" t="s">
        <v>146</v>
      </c>
      <c r="AU320" s="251" t="s">
        <v>87</v>
      </c>
      <c r="AV320" s="14" t="s">
        <v>87</v>
      </c>
      <c r="AW320" s="14" t="s">
        <v>37</v>
      </c>
      <c r="AX320" s="14" t="s">
        <v>76</v>
      </c>
      <c r="AY320" s="251" t="s">
        <v>135</v>
      </c>
    </row>
    <row r="321" s="13" customFormat="1">
      <c r="A321" s="13"/>
      <c r="B321" s="230"/>
      <c r="C321" s="231"/>
      <c r="D321" s="232" t="s">
        <v>146</v>
      </c>
      <c r="E321" s="233" t="s">
        <v>19</v>
      </c>
      <c r="F321" s="234" t="s">
        <v>450</v>
      </c>
      <c r="G321" s="231"/>
      <c r="H321" s="233" t="s">
        <v>19</v>
      </c>
      <c r="I321" s="235"/>
      <c r="J321" s="231"/>
      <c r="K321" s="231"/>
      <c r="L321" s="236"/>
      <c r="M321" s="237"/>
      <c r="N321" s="238"/>
      <c r="O321" s="238"/>
      <c r="P321" s="238"/>
      <c r="Q321" s="238"/>
      <c r="R321" s="238"/>
      <c r="S321" s="238"/>
      <c r="T321" s="239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0" t="s">
        <v>146</v>
      </c>
      <c r="AU321" s="240" t="s">
        <v>87</v>
      </c>
      <c r="AV321" s="13" t="s">
        <v>80</v>
      </c>
      <c r="AW321" s="13" t="s">
        <v>37</v>
      </c>
      <c r="AX321" s="13" t="s">
        <v>76</v>
      </c>
      <c r="AY321" s="240" t="s">
        <v>135</v>
      </c>
    </row>
    <row r="322" s="14" customFormat="1">
      <c r="A322" s="14"/>
      <c r="B322" s="241"/>
      <c r="C322" s="242"/>
      <c r="D322" s="232" t="s">
        <v>146</v>
      </c>
      <c r="E322" s="243" t="s">
        <v>19</v>
      </c>
      <c r="F322" s="244" t="s">
        <v>451</v>
      </c>
      <c r="G322" s="242"/>
      <c r="H322" s="245">
        <v>449</v>
      </c>
      <c r="I322" s="246"/>
      <c r="J322" s="242"/>
      <c r="K322" s="242"/>
      <c r="L322" s="247"/>
      <c r="M322" s="248"/>
      <c r="N322" s="249"/>
      <c r="O322" s="249"/>
      <c r="P322" s="249"/>
      <c r="Q322" s="249"/>
      <c r="R322" s="249"/>
      <c r="S322" s="249"/>
      <c r="T322" s="250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1" t="s">
        <v>146</v>
      </c>
      <c r="AU322" s="251" t="s">
        <v>87</v>
      </c>
      <c r="AV322" s="14" t="s">
        <v>87</v>
      </c>
      <c r="AW322" s="14" t="s">
        <v>37</v>
      </c>
      <c r="AX322" s="14" t="s">
        <v>76</v>
      </c>
      <c r="AY322" s="251" t="s">
        <v>135</v>
      </c>
    </row>
    <row r="323" s="15" customFormat="1">
      <c r="A323" s="15"/>
      <c r="B323" s="252"/>
      <c r="C323" s="253"/>
      <c r="D323" s="232" t="s">
        <v>146</v>
      </c>
      <c r="E323" s="254" t="s">
        <v>19</v>
      </c>
      <c r="F323" s="255" t="s">
        <v>183</v>
      </c>
      <c r="G323" s="253"/>
      <c r="H323" s="256">
        <v>459</v>
      </c>
      <c r="I323" s="257"/>
      <c r="J323" s="253"/>
      <c r="K323" s="253"/>
      <c r="L323" s="258"/>
      <c r="M323" s="259"/>
      <c r="N323" s="260"/>
      <c r="O323" s="260"/>
      <c r="P323" s="260"/>
      <c r="Q323" s="260"/>
      <c r="R323" s="260"/>
      <c r="S323" s="260"/>
      <c r="T323" s="261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2" t="s">
        <v>146</v>
      </c>
      <c r="AU323" s="262" t="s">
        <v>87</v>
      </c>
      <c r="AV323" s="15" t="s">
        <v>142</v>
      </c>
      <c r="AW323" s="15" t="s">
        <v>37</v>
      </c>
      <c r="AX323" s="15" t="s">
        <v>80</v>
      </c>
      <c r="AY323" s="262" t="s">
        <v>135</v>
      </c>
    </row>
    <row r="324" s="2" customFormat="1" ht="24.15" customHeight="1">
      <c r="A324" s="38"/>
      <c r="B324" s="39"/>
      <c r="C324" s="212" t="s">
        <v>467</v>
      </c>
      <c r="D324" s="212" t="s">
        <v>137</v>
      </c>
      <c r="E324" s="213" t="s">
        <v>468</v>
      </c>
      <c r="F324" s="214" t="s">
        <v>469</v>
      </c>
      <c r="G324" s="215" t="s">
        <v>140</v>
      </c>
      <c r="H324" s="216">
        <v>449</v>
      </c>
      <c r="I324" s="217"/>
      <c r="J324" s="218">
        <f>ROUND(I324*H324,2)</f>
        <v>0</v>
      </c>
      <c r="K324" s="214" t="s">
        <v>141</v>
      </c>
      <c r="L324" s="44"/>
      <c r="M324" s="219" t="s">
        <v>19</v>
      </c>
      <c r="N324" s="220" t="s">
        <v>47</v>
      </c>
      <c r="O324" s="84"/>
      <c r="P324" s="221">
        <f>O324*H324</f>
        <v>0</v>
      </c>
      <c r="Q324" s="221">
        <v>0.18151999999999999</v>
      </c>
      <c r="R324" s="221">
        <f>Q324*H324</f>
        <v>81.502479999999991</v>
      </c>
      <c r="S324" s="221">
        <v>0</v>
      </c>
      <c r="T324" s="222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3" t="s">
        <v>142</v>
      </c>
      <c r="AT324" s="223" t="s">
        <v>137</v>
      </c>
      <c r="AU324" s="223" t="s">
        <v>87</v>
      </c>
      <c r="AY324" s="17" t="s">
        <v>135</v>
      </c>
      <c r="BE324" s="224">
        <f>IF(N324="základní",J324,0)</f>
        <v>0</v>
      </c>
      <c r="BF324" s="224">
        <f>IF(N324="snížená",J324,0)</f>
        <v>0</v>
      </c>
      <c r="BG324" s="224">
        <f>IF(N324="zákl. přenesená",J324,0)</f>
        <v>0</v>
      </c>
      <c r="BH324" s="224">
        <f>IF(N324="sníž. přenesená",J324,0)</f>
        <v>0</v>
      </c>
      <c r="BI324" s="224">
        <f>IF(N324="nulová",J324,0)</f>
        <v>0</v>
      </c>
      <c r="BJ324" s="17" t="s">
        <v>80</v>
      </c>
      <c r="BK324" s="224">
        <f>ROUND(I324*H324,2)</f>
        <v>0</v>
      </c>
      <c r="BL324" s="17" t="s">
        <v>142</v>
      </c>
      <c r="BM324" s="223" t="s">
        <v>470</v>
      </c>
    </row>
    <row r="325" s="2" customFormat="1">
      <c r="A325" s="38"/>
      <c r="B325" s="39"/>
      <c r="C325" s="40"/>
      <c r="D325" s="225" t="s">
        <v>144</v>
      </c>
      <c r="E325" s="40"/>
      <c r="F325" s="226" t="s">
        <v>471</v>
      </c>
      <c r="G325" s="40"/>
      <c r="H325" s="40"/>
      <c r="I325" s="227"/>
      <c r="J325" s="40"/>
      <c r="K325" s="40"/>
      <c r="L325" s="44"/>
      <c r="M325" s="228"/>
      <c r="N325" s="229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144</v>
      </c>
      <c r="AU325" s="17" t="s">
        <v>87</v>
      </c>
    </row>
    <row r="326" s="13" customFormat="1">
      <c r="A326" s="13"/>
      <c r="B326" s="230"/>
      <c r="C326" s="231"/>
      <c r="D326" s="232" t="s">
        <v>146</v>
      </c>
      <c r="E326" s="233" t="s">
        <v>19</v>
      </c>
      <c r="F326" s="234" t="s">
        <v>450</v>
      </c>
      <c r="G326" s="231"/>
      <c r="H326" s="233" t="s">
        <v>19</v>
      </c>
      <c r="I326" s="235"/>
      <c r="J326" s="231"/>
      <c r="K326" s="231"/>
      <c r="L326" s="236"/>
      <c r="M326" s="237"/>
      <c r="N326" s="238"/>
      <c r="O326" s="238"/>
      <c r="P326" s="238"/>
      <c r="Q326" s="238"/>
      <c r="R326" s="238"/>
      <c r="S326" s="238"/>
      <c r="T326" s="23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0" t="s">
        <v>146</v>
      </c>
      <c r="AU326" s="240" t="s">
        <v>87</v>
      </c>
      <c r="AV326" s="13" t="s">
        <v>80</v>
      </c>
      <c r="AW326" s="13" t="s">
        <v>37</v>
      </c>
      <c r="AX326" s="13" t="s">
        <v>76</v>
      </c>
      <c r="AY326" s="240" t="s">
        <v>135</v>
      </c>
    </row>
    <row r="327" s="14" customFormat="1">
      <c r="A327" s="14"/>
      <c r="B327" s="241"/>
      <c r="C327" s="242"/>
      <c r="D327" s="232" t="s">
        <v>146</v>
      </c>
      <c r="E327" s="243" t="s">
        <v>19</v>
      </c>
      <c r="F327" s="244" t="s">
        <v>451</v>
      </c>
      <c r="G327" s="242"/>
      <c r="H327" s="245">
        <v>449</v>
      </c>
      <c r="I327" s="246"/>
      <c r="J327" s="242"/>
      <c r="K327" s="242"/>
      <c r="L327" s="247"/>
      <c r="M327" s="248"/>
      <c r="N327" s="249"/>
      <c r="O327" s="249"/>
      <c r="P327" s="249"/>
      <c r="Q327" s="249"/>
      <c r="R327" s="249"/>
      <c r="S327" s="249"/>
      <c r="T327" s="250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1" t="s">
        <v>146</v>
      </c>
      <c r="AU327" s="251" t="s">
        <v>87</v>
      </c>
      <c r="AV327" s="14" t="s">
        <v>87</v>
      </c>
      <c r="AW327" s="14" t="s">
        <v>37</v>
      </c>
      <c r="AX327" s="14" t="s">
        <v>80</v>
      </c>
      <c r="AY327" s="251" t="s">
        <v>135</v>
      </c>
    </row>
    <row r="328" s="2" customFormat="1" ht="37.8" customHeight="1">
      <c r="A328" s="38"/>
      <c r="B328" s="39"/>
      <c r="C328" s="212" t="s">
        <v>472</v>
      </c>
      <c r="D328" s="212" t="s">
        <v>137</v>
      </c>
      <c r="E328" s="213" t="s">
        <v>473</v>
      </c>
      <c r="F328" s="214" t="s">
        <v>474</v>
      </c>
      <c r="G328" s="215" t="s">
        <v>140</v>
      </c>
      <c r="H328" s="216">
        <v>2959</v>
      </c>
      <c r="I328" s="217"/>
      <c r="J328" s="218">
        <f>ROUND(I328*H328,2)</f>
        <v>0</v>
      </c>
      <c r="K328" s="214" t="s">
        <v>141</v>
      </c>
      <c r="L328" s="44"/>
      <c r="M328" s="219" t="s">
        <v>19</v>
      </c>
      <c r="N328" s="220" t="s">
        <v>47</v>
      </c>
      <c r="O328" s="84"/>
      <c r="P328" s="221">
        <f>O328*H328</f>
        <v>0</v>
      </c>
      <c r="Q328" s="221">
        <v>0.089219999999999994</v>
      </c>
      <c r="R328" s="221">
        <f>Q328*H328</f>
        <v>264.00198</v>
      </c>
      <c r="S328" s="221">
        <v>0</v>
      </c>
      <c r="T328" s="222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3" t="s">
        <v>142</v>
      </c>
      <c r="AT328" s="223" t="s">
        <v>137</v>
      </c>
      <c r="AU328" s="223" t="s">
        <v>87</v>
      </c>
      <c r="AY328" s="17" t="s">
        <v>135</v>
      </c>
      <c r="BE328" s="224">
        <f>IF(N328="základní",J328,0)</f>
        <v>0</v>
      </c>
      <c r="BF328" s="224">
        <f>IF(N328="snížená",J328,0)</f>
        <v>0</v>
      </c>
      <c r="BG328" s="224">
        <f>IF(N328="zákl. přenesená",J328,0)</f>
        <v>0</v>
      </c>
      <c r="BH328" s="224">
        <f>IF(N328="sníž. přenesená",J328,0)</f>
        <v>0</v>
      </c>
      <c r="BI328" s="224">
        <f>IF(N328="nulová",J328,0)</f>
        <v>0</v>
      </c>
      <c r="BJ328" s="17" t="s">
        <v>80</v>
      </c>
      <c r="BK328" s="224">
        <f>ROUND(I328*H328,2)</f>
        <v>0</v>
      </c>
      <c r="BL328" s="17" t="s">
        <v>142</v>
      </c>
      <c r="BM328" s="223" t="s">
        <v>475</v>
      </c>
    </row>
    <row r="329" s="2" customFormat="1">
      <c r="A329" s="38"/>
      <c r="B329" s="39"/>
      <c r="C329" s="40"/>
      <c r="D329" s="225" t="s">
        <v>144</v>
      </c>
      <c r="E329" s="40"/>
      <c r="F329" s="226" t="s">
        <v>476</v>
      </c>
      <c r="G329" s="40"/>
      <c r="H329" s="40"/>
      <c r="I329" s="227"/>
      <c r="J329" s="40"/>
      <c r="K329" s="40"/>
      <c r="L329" s="44"/>
      <c r="M329" s="228"/>
      <c r="N329" s="229"/>
      <c r="O329" s="84"/>
      <c r="P329" s="84"/>
      <c r="Q329" s="84"/>
      <c r="R329" s="84"/>
      <c r="S329" s="84"/>
      <c r="T329" s="85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144</v>
      </c>
      <c r="AU329" s="17" t="s">
        <v>87</v>
      </c>
    </row>
    <row r="330" s="13" customFormat="1">
      <c r="A330" s="13"/>
      <c r="B330" s="230"/>
      <c r="C330" s="231"/>
      <c r="D330" s="232" t="s">
        <v>146</v>
      </c>
      <c r="E330" s="233" t="s">
        <v>19</v>
      </c>
      <c r="F330" s="234" t="s">
        <v>418</v>
      </c>
      <c r="G330" s="231"/>
      <c r="H330" s="233" t="s">
        <v>19</v>
      </c>
      <c r="I330" s="235"/>
      <c r="J330" s="231"/>
      <c r="K330" s="231"/>
      <c r="L330" s="236"/>
      <c r="M330" s="237"/>
      <c r="N330" s="238"/>
      <c r="O330" s="238"/>
      <c r="P330" s="238"/>
      <c r="Q330" s="238"/>
      <c r="R330" s="238"/>
      <c r="S330" s="238"/>
      <c r="T330" s="23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0" t="s">
        <v>146</v>
      </c>
      <c r="AU330" s="240" t="s">
        <v>87</v>
      </c>
      <c r="AV330" s="13" t="s">
        <v>80</v>
      </c>
      <c r="AW330" s="13" t="s">
        <v>37</v>
      </c>
      <c r="AX330" s="13" t="s">
        <v>76</v>
      </c>
      <c r="AY330" s="240" t="s">
        <v>135</v>
      </c>
    </row>
    <row r="331" s="14" customFormat="1">
      <c r="A331" s="14"/>
      <c r="B331" s="241"/>
      <c r="C331" s="242"/>
      <c r="D331" s="232" t="s">
        <v>146</v>
      </c>
      <c r="E331" s="243" t="s">
        <v>19</v>
      </c>
      <c r="F331" s="244" t="s">
        <v>419</v>
      </c>
      <c r="G331" s="242"/>
      <c r="H331" s="245">
        <v>2730</v>
      </c>
      <c r="I331" s="246"/>
      <c r="J331" s="242"/>
      <c r="K331" s="242"/>
      <c r="L331" s="247"/>
      <c r="M331" s="248"/>
      <c r="N331" s="249"/>
      <c r="O331" s="249"/>
      <c r="P331" s="249"/>
      <c r="Q331" s="249"/>
      <c r="R331" s="249"/>
      <c r="S331" s="249"/>
      <c r="T331" s="25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1" t="s">
        <v>146</v>
      </c>
      <c r="AU331" s="251" t="s">
        <v>87</v>
      </c>
      <c r="AV331" s="14" t="s">
        <v>87</v>
      </c>
      <c r="AW331" s="14" t="s">
        <v>37</v>
      </c>
      <c r="AX331" s="14" t="s">
        <v>76</v>
      </c>
      <c r="AY331" s="251" t="s">
        <v>135</v>
      </c>
    </row>
    <row r="332" s="13" customFormat="1">
      <c r="A332" s="13"/>
      <c r="B332" s="230"/>
      <c r="C332" s="231"/>
      <c r="D332" s="232" t="s">
        <v>146</v>
      </c>
      <c r="E332" s="233" t="s">
        <v>19</v>
      </c>
      <c r="F332" s="234" t="s">
        <v>420</v>
      </c>
      <c r="G332" s="231"/>
      <c r="H332" s="233" t="s">
        <v>19</v>
      </c>
      <c r="I332" s="235"/>
      <c r="J332" s="231"/>
      <c r="K332" s="231"/>
      <c r="L332" s="236"/>
      <c r="M332" s="237"/>
      <c r="N332" s="238"/>
      <c r="O332" s="238"/>
      <c r="P332" s="238"/>
      <c r="Q332" s="238"/>
      <c r="R332" s="238"/>
      <c r="S332" s="238"/>
      <c r="T332" s="239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0" t="s">
        <v>146</v>
      </c>
      <c r="AU332" s="240" t="s">
        <v>87</v>
      </c>
      <c r="AV332" s="13" t="s">
        <v>80</v>
      </c>
      <c r="AW332" s="13" t="s">
        <v>37</v>
      </c>
      <c r="AX332" s="13" t="s">
        <v>76</v>
      </c>
      <c r="AY332" s="240" t="s">
        <v>135</v>
      </c>
    </row>
    <row r="333" s="14" customFormat="1">
      <c r="A333" s="14"/>
      <c r="B333" s="241"/>
      <c r="C333" s="242"/>
      <c r="D333" s="232" t="s">
        <v>146</v>
      </c>
      <c r="E333" s="243" t="s">
        <v>19</v>
      </c>
      <c r="F333" s="244" t="s">
        <v>421</v>
      </c>
      <c r="G333" s="242"/>
      <c r="H333" s="245">
        <v>229</v>
      </c>
      <c r="I333" s="246"/>
      <c r="J333" s="242"/>
      <c r="K333" s="242"/>
      <c r="L333" s="247"/>
      <c r="M333" s="248"/>
      <c r="N333" s="249"/>
      <c r="O333" s="249"/>
      <c r="P333" s="249"/>
      <c r="Q333" s="249"/>
      <c r="R333" s="249"/>
      <c r="S333" s="249"/>
      <c r="T333" s="25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1" t="s">
        <v>146</v>
      </c>
      <c r="AU333" s="251" t="s">
        <v>87</v>
      </c>
      <c r="AV333" s="14" t="s">
        <v>87</v>
      </c>
      <c r="AW333" s="14" t="s">
        <v>37</v>
      </c>
      <c r="AX333" s="14" t="s">
        <v>76</v>
      </c>
      <c r="AY333" s="251" t="s">
        <v>135</v>
      </c>
    </row>
    <row r="334" s="15" customFormat="1">
      <c r="A334" s="15"/>
      <c r="B334" s="252"/>
      <c r="C334" s="253"/>
      <c r="D334" s="232" t="s">
        <v>146</v>
      </c>
      <c r="E334" s="254" t="s">
        <v>19</v>
      </c>
      <c r="F334" s="255" t="s">
        <v>183</v>
      </c>
      <c r="G334" s="253"/>
      <c r="H334" s="256">
        <v>2959</v>
      </c>
      <c r="I334" s="257"/>
      <c r="J334" s="253"/>
      <c r="K334" s="253"/>
      <c r="L334" s="258"/>
      <c r="M334" s="259"/>
      <c r="N334" s="260"/>
      <c r="O334" s="260"/>
      <c r="P334" s="260"/>
      <c r="Q334" s="260"/>
      <c r="R334" s="260"/>
      <c r="S334" s="260"/>
      <c r="T334" s="261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2" t="s">
        <v>146</v>
      </c>
      <c r="AU334" s="262" t="s">
        <v>87</v>
      </c>
      <c r="AV334" s="15" t="s">
        <v>142</v>
      </c>
      <c r="AW334" s="15" t="s">
        <v>37</v>
      </c>
      <c r="AX334" s="15" t="s">
        <v>80</v>
      </c>
      <c r="AY334" s="262" t="s">
        <v>135</v>
      </c>
    </row>
    <row r="335" s="2" customFormat="1" ht="16.5" customHeight="1">
      <c r="A335" s="38"/>
      <c r="B335" s="39"/>
      <c r="C335" s="264" t="s">
        <v>477</v>
      </c>
      <c r="D335" s="264" t="s">
        <v>301</v>
      </c>
      <c r="E335" s="265" t="s">
        <v>478</v>
      </c>
      <c r="F335" s="266" t="s">
        <v>479</v>
      </c>
      <c r="G335" s="267" t="s">
        <v>140</v>
      </c>
      <c r="H335" s="268">
        <v>1791.74</v>
      </c>
      <c r="I335" s="269"/>
      <c r="J335" s="270">
        <f>ROUND(I335*H335,2)</f>
        <v>0</v>
      </c>
      <c r="K335" s="266" t="s">
        <v>141</v>
      </c>
      <c r="L335" s="271"/>
      <c r="M335" s="272" t="s">
        <v>19</v>
      </c>
      <c r="N335" s="273" t="s">
        <v>47</v>
      </c>
      <c r="O335" s="84"/>
      <c r="P335" s="221">
        <f>O335*H335</f>
        <v>0</v>
      </c>
      <c r="Q335" s="221">
        <v>0.13200000000000001</v>
      </c>
      <c r="R335" s="221">
        <f>Q335*H335</f>
        <v>236.50968</v>
      </c>
      <c r="S335" s="221">
        <v>0</v>
      </c>
      <c r="T335" s="222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3" t="s">
        <v>191</v>
      </c>
      <c r="AT335" s="223" t="s">
        <v>301</v>
      </c>
      <c r="AU335" s="223" t="s">
        <v>87</v>
      </c>
      <c r="AY335" s="17" t="s">
        <v>135</v>
      </c>
      <c r="BE335" s="224">
        <f>IF(N335="základní",J335,0)</f>
        <v>0</v>
      </c>
      <c r="BF335" s="224">
        <f>IF(N335="snížená",J335,0)</f>
        <v>0</v>
      </c>
      <c r="BG335" s="224">
        <f>IF(N335="zákl. přenesená",J335,0)</f>
        <v>0</v>
      </c>
      <c r="BH335" s="224">
        <f>IF(N335="sníž. přenesená",J335,0)</f>
        <v>0</v>
      </c>
      <c r="BI335" s="224">
        <f>IF(N335="nulová",J335,0)</f>
        <v>0</v>
      </c>
      <c r="BJ335" s="17" t="s">
        <v>80</v>
      </c>
      <c r="BK335" s="224">
        <f>ROUND(I335*H335,2)</f>
        <v>0</v>
      </c>
      <c r="BL335" s="17" t="s">
        <v>142</v>
      </c>
      <c r="BM335" s="223" t="s">
        <v>480</v>
      </c>
    </row>
    <row r="336" s="14" customFormat="1">
      <c r="A336" s="14"/>
      <c r="B336" s="241"/>
      <c r="C336" s="242"/>
      <c r="D336" s="232" t="s">
        <v>146</v>
      </c>
      <c r="E336" s="243" t="s">
        <v>19</v>
      </c>
      <c r="F336" s="244" t="s">
        <v>481</v>
      </c>
      <c r="G336" s="242"/>
      <c r="H336" s="245">
        <v>1791.74</v>
      </c>
      <c r="I336" s="246"/>
      <c r="J336" s="242"/>
      <c r="K336" s="242"/>
      <c r="L336" s="247"/>
      <c r="M336" s="248"/>
      <c r="N336" s="249"/>
      <c r="O336" s="249"/>
      <c r="P336" s="249"/>
      <c r="Q336" s="249"/>
      <c r="R336" s="249"/>
      <c r="S336" s="249"/>
      <c r="T336" s="25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1" t="s">
        <v>146</v>
      </c>
      <c r="AU336" s="251" t="s">
        <v>87</v>
      </c>
      <c r="AV336" s="14" t="s">
        <v>87</v>
      </c>
      <c r="AW336" s="14" t="s">
        <v>37</v>
      </c>
      <c r="AX336" s="14" t="s">
        <v>80</v>
      </c>
      <c r="AY336" s="251" t="s">
        <v>135</v>
      </c>
    </row>
    <row r="337" s="2" customFormat="1" ht="16.5" customHeight="1">
      <c r="A337" s="38"/>
      <c r="B337" s="39"/>
      <c r="C337" s="264" t="s">
        <v>482</v>
      </c>
      <c r="D337" s="264" t="s">
        <v>301</v>
      </c>
      <c r="E337" s="265" t="s">
        <v>483</v>
      </c>
      <c r="F337" s="266" t="s">
        <v>484</v>
      </c>
      <c r="G337" s="267" t="s">
        <v>140</v>
      </c>
      <c r="H337" s="268">
        <v>965.55999999999995</v>
      </c>
      <c r="I337" s="269"/>
      <c r="J337" s="270">
        <f>ROUND(I337*H337,2)</f>
        <v>0</v>
      </c>
      <c r="K337" s="266" t="s">
        <v>141</v>
      </c>
      <c r="L337" s="271"/>
      <c r="M337" s="272" t="s">
        <v>19</v>
      </c>
      <c r="N337" s="273" t="s">
        <v>47</v>
      </c>
      <c r="O337" s="84"/>
      <c r="P337" s="221">
        <f>O337*H337</f>
        <v>0</v>
      </c>
      <c r="Q337" s="221">
        <v>0.13200000000000001</v>
      </c>
      <c r="R337" s="221">
        <f>Q337*H337</f>
        <v>127.45392</v>
      </c>
      <c r="S337" s="221">
        <v>0</v>
      </c>
      <c r="T337" s="222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3" t="s">
        <v>191</v>
      </c>
      <c r="AT337" s="223" t="s">
        <v>301</v>
      </c>
      <c r="AU337" s="223" t="s">
        <v>87</v>
      </c>
      <c r="AY337" s="17" t="s">
        <v>135</v>
      </c>
      <c r="BE337" s="224">
        <f>IF(N337="základní",J337,0)</f>
        <v>0</v>
      </c>
      <c r="BF337" s="224">
        <f>IF(N337="snížená",J337,0)</f>
        <v>0</v>
      </c>
      <c r="BG337" s="224">
        <f>IF(N337="zákl. přenesená",J337,0)</f>
        <v>0</v>
      </c>
      <c r="BH337" s="224">
        <f>IF(N337="sníž. přenesená",J337,0)</f>
        <v>0</v>
      </c>
      <c r="BI337" s="224">
        <f>IF(N337="nulová",J337,0)</f>
        <v>0</v>
      </c>
      <c r="BJ337" s="17" t="s">
        <v>80</v>
      </c>
      <c r="BK337" s="224">
        <f>ROUND(I337*H337,2)</f>
        <v>0</v>
      </c>
      <c r="BL337" s="17" t="s">
        <v>142</v>
      </c>
      <c r="BM337" s="223" t="s">
        <v>485</v>
      </c>
    </row>
    <row r="338" s="2" customFormat="1">
      <c r="A338" s="38"/>
      <c r="B338" s="39"/>
      <c r="C338" s="40"/>
      <c r="D338" s="232" t="s">
        <v>232</v>
      </c>
      <c r="E338" s="40"/>
      <c r="F338" s="263" t="s">
        <v>486</v>
      </c>
      <c r="G338" s="40"/>
      <c r="H338" s="40"/>
      <c r="I338" s="227"/>
      <c r="J338" s="40"/>
      <c r="K338" s="40"/>
      <c r="L338" s="44"/>
      <c r="M338" s="228"/>
      <c r="N338" s="229"/>
      <c r="O338" s="84"/>
      <c r="P338" s="84"/>
      <c r="Q338" s="84"/>
      <c r="R338" s="84"/>
      <c r="S338" s="84"/>
      <c r="T338" s="85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232</v>
      </c>
      <c r="AU338" s="17" t="s">
        <v>87</v>
      </c>
    </row>
    <row r="339" s="14" customFormat="1">
      <c r="A339" s="14"/>
      <c r="B339" s="241"/>
      <c r="C339" s="242"/>
      <c r="D339" s="232" t="s">
        <v>146</v>
      </c>
      <c r="E339" s="243" t="s">
        <v>19</v>
      </c>
      <c r="F339" s="244" t="s">
        <v>487</v>
      </c>
      <c r="G339" s="242"/>
      <c r="H339" s="245">
        <v>965.55999999999995</v>
      </c>
      <c r="I339" s="246"/>
      <c r="J339" s="242"/>
      <c r="K339" s="242"/>
      <c r="L339" s="247"/>
      <c r="M339" s="248"/>
      <c r="N339" s="249"/>
      <c r="O339" s="249"/>
      <c r="P339" s="249"/>
      <c r="Q339" s="249"/>
      <c r="R339" s="249"/>
      <c r="S339" s="249"/>
      <c r="T339" s="25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1" t="s">
        <v>146</v>
      </c>
      <c r="AU339" s="251" t="s">
        <v>87</v>
      </c>
      <c r="AV339" s="14" t="s">
        <v>87</v>
      </c>
      <c r="AW339" s="14" t="s">
        <v>37</v>
      </c>
      <c r="AX339" s="14" t="s">
        <v>80</v>
      </c>
      <c r="AY339" s="251" t="s">
        <v>135</v>
      </c>
    </row>
    <row r="340" s="2" customFormat="1" ht="16.5" customHeight="1">
      <c r="A340" s="38"/>
      <c r="B340" s="39"/>
      <c r="C340" s="264" t="s">
        <v>488</v>
      </c>
      <c r="D340" s="264" t="s">
        <v>301</v>
      </c>
      <c r="E340" s="265" t="s">
        <v>489</v>
      </c>
      <c r="F340" s="266" t="s">
        <v>490</v>
      </c>
      <c r="G340" s="267" t="s">
        <v>140</v>
      </c>
      <c r="H340" s="268">
        <v>233.58000000000001</v>
      </c>
      <c r="I340" s="269"/>
      <c r="J340" s="270">
        <f>ROUND(I340*H340,2)</f>
        <v>0</v>
      </c>
      <c r="K340" s="266" t="s">
        <v>141</v>
      </c>
      <c r="L340" s="271"/>
      <c r="M340" s="272" t="s">
        <v>19</v>
      </c>
      <c r="N340" s="273" t="s">
        <v>47</v>
      </c>
      <c r="O340" s="84"/>
      <c r="P340" s="221">
        <f>O340*H340</f>
        <v>0</v>
      </c>
      <c r="Q340" s="221">
        <v>0.13100000000000001</v>
      </c>
      <c r="R340" s="221">
        <f>Q340*H340</f>
        <v>30.598980000000005</v>
      </c>
      <c r="S340" s="221">
        <v>0</v>
      </c>
      <c r="T340" s="222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3" t="s">
        <v>191</v>
      </c>
      <c r="AT340" s="223" t="s">
        <v>301</v>
      </c>
      <c r="AU340" s="223" t="s">
        <v>87</v>
      </c>
      <c r="AY340" s="17" t="s">
        <v>135</v>
      </c>
      <c r="BE340" s="224">
        <f>IF(N340="základní",J340,0)</f>
        <v>0</v>
      </c>
      <c r="BF340" s="224">
        <f>IF(N340="snížená",J340,0)</f>
        <v>0</v>
      </c>
      <c r="BG340" s="224">
        <f>IF(N340="zákl. přenesená",J340,0)</f>
        <v>0</v>
      </c>
      <c r="BH340" s="224">
        <f>IF(N340="sníž. přenesená",J340,0)</f>
        <v>0</v>
      </c>
      <c r="BI340" s="224">
        <f>IF(N340="nulová",J340,0)</f>
        <v>0</v>
      </c>
      <c r="BJ340" s="17" t="s">
        <v>80</v>
      </c>
      <c r="BK340" s="224">
        <f>ROUND(I340*H340,2)</f>
        <v>0</v>
      </c>
      <c r="BL340" s="17" t="s">
        <v>142</v>
      </c>
      <c r="BM340" s="223" t="s">
        <v>491</v>
      </c>
    </row>
    <row r="341" s="14" customFormat="1">
      <c r="A341" s="14"/>
      <c r="B341" s="241"/>
      <c r="C341" s="242"/>
      <c r="D341" s="232" t="s">
        <v>146</v>
      </c>
      <c r="E341" s="243" t="s">
        <v>19</v>
      </c>
      <c r="F341" s="244" t="s">
        <v>492</v>
      </c>
      <c r="G341" s="242"/>
      <c r="H341" s="245">
        <v>233.58000000000001</v>
      </c>
      <c r="I341" s="246"/>
      <c r="J341" s="242"/>
      <c r="K341" s="242"/>
      <c r="L341" s="247"/>
      <c r="M341" s="248"/>
      <c r="N341" s="249"/>
      <c r="O341" s="249"/>
      <c r="P341" s="249"/>
      <c r="Q341" s="249"/>
      <c r="R341" s="249"/>
      <c r="S341" s="249"/>
      <c r="T341" s="25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1" t="s">
        <v>146</v>
      </c>
      <c r="AU341" s="251" t="s">
        <v>87</v>
      </c>
      <c r="AV341" s="14" t="s">
        <v>87</v>
      </c>
      <c r="AW341" s="14" t="s">
        <v>37</v>
      </c>
      <c r="AX341" s="14" t="s">
        <v>80</v>
      </c>
      <c r="AY341" s="251" t="s">
        <v>135</v>
      </c>
    </row>
    <row r="342" s="12" customFormat="1" ht="22.8" customHeight="1">
      <c r="A342" s="12"/>
      <c r="B342" s="196"/>
      <c r="C342" s="197"/>
      <c r="D342" s="198" t="s">
        <v>75</v>
      </c>
      <c r="E342" s="210" t="s">
        <v>173</v>
      </c>
      <c r="F342" s="210" t="s">
        <v>493</v>
      </c>
      <c r="G342" s="197"/>
      <c r="H342" s="197"/>
      <c r="I342" s="200"/>
      <c r="J342" s="211">
        <f>BK342</f>
        <v>0</v>
      </c>
      <c r="K342" s="197"/>
      <c r="L342" s="202"/>
      <c r="M342" s="203"/>
      <c r="N342" s="204"/>
      <c r="O342" s="204"/>
      <c r="P342" s="205">
        <f>SUM(P343:P346)</f>
        <v>0</v>
      </c>
      <c r="Q342" s="204"/>
      <c r="R342" s="205">
        <f>SUM(R343:R346)</f>
        <v>0.38861999999999997</v>
      </c>
      <c r="S342" s="204"/>
      <c r="T342" s="206">
        <f>SUM(T343:T346)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07" t="s">
        <v>80</v>
      </c>
      <c r="AT342" s="208" t="s">
        <v>75</v>
      </c>
      <c r="AU342" s="208" t="s">
        <v>80</v>
      </c>
      <c r="AY342" s="207" t="s">
        <v>135</v>
      </c>
      <c r="BK342" s="209">
        <f>SUM(BK343:BK346)</f>
        <v>0</v>
      </c>
    </row>
    <row r="343" s="2" customFormat="1" ht="16.5" customHeight="1">
      <c r="A343" s="38"/>
      <c r="B343" s="39"/>
      <c r="C343" s="212" t="s">
        <v>494</v>
      </c>
      <c r="D343" s="212" t="s">
        <v>137</v>
      </c>
      <c r="E343" s="213" t="s">
        <v>495</v>
      </c>
      <c r="F343" s="214" t="s">
        <v>496</v>
      </c>
      <c r="G343" s="215" t="s">
        <v>140</v>
      </c>
      <c r="H343" s="216">
        <v>34</v>
      </c>
      <c r="I343" s="217"/>
      <c r="J343" s="218">
        <f>ROUND(I343*H343,2)</f>
        <v>0</v>
      </c>
      <c r="K343" s="214" t="s">
        <v>141</v>
      </c>
      <c r="L343" s="44"/>
      <c r="M343" s="219" t="s">
        <v>19</v>
      </c>
      <c r="N343" s="220" t="s">
        <v>47</v>
      </c>
      <c r="O343" s="84"/>
      <c r="P343" s="221">
        <f>O343*H343</f>
        <v>0</v>
      </c>
      <c r="Q343" s="221">
        <v>0.011429999999999999</v>
      </c>
      <c r="R343" s="221">
        <f>Q343*H343</f>
        <v>0.38861999999999997</v>
      </c>
      <c r="S343" s="221">
        <v>0</v>
      </c>
      <c r="T343" s="222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3" t="s">
        <v>142</v>
      </c>
      <c r="AT343" s="223" t="s">
        <v>137</v>
      </c>
      <c r="AU343" s="223" t="s">
        <v>87</v>
      </c>
      <c r="AY343" s="17" t="s">
        <v>135</v>
      </c>
      <c r="BE343" s="224">
        <f>IF(N343="základní",J343,0)</f>
        <v>0</v>
      </c>
      <c r="BF343" s="224">
        <f>IF(N343="snížená",J343,0)</f>
        <v>0</v>
      </c>
      <c r="BG343" s="224">
        <f>IF(N343="zákl. přenesená",J343,0)</f>
        <v>0</v>
      </c>
      <c r="BH343" s="224">
        <f>IF(N343="sníž. přenesená",J343,0)</f>
        <v>0</v>
      </c>
      <c r="BI343" s="224">
        <f>IF(N343="nulová",J343,0)</f>
        <v>0</v>
      </c>
      <c r="BJ343" s="17" t="s">
        <v>80</v>
      </c>
      <c r="BK343" s="224">
        <f>ROUND(I343*H343,2)</f>
        <v>0</v>
      </c>
      <c r="BL343" s="17" t="s">
        <v>142</v>
      </c>
      <c r="BM343" s="223" t="s">
        <v>497</v>
      </c>
    </row>
    <row r="344" s="2" customFormat="1">
      <c r="A344" s="38"/>
      <c r="B344" s="39"/>
      <c r="C344" s="40"/>
      <c r="D344" s="225" t="s">
        <v>144</v>
      </c>
      <c r="E344" s="40"/>
      <c r="F344" s="226" t="s">
        <v>498</v>
      </c>
      <c r="G344" s="40"/>
      <c r="H344" s="40"/>
      <c r="I344" s="227"/>
      <c r="J344" s="40"/>
      <c r="K344" s="40"/>
      <c r="L344" s="44"/>
      <c r="M344" s="228"/>
      <c r="N344" s="229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144</v>
      </c>
      <c r="AU344" s="17" t="s">
        <v>87</v>
      </c>
    </row>
    <row r="345" s="13" customFormat="1">
      <c r="A345" s="13"/>
      <c r="B345" s="230"/>
      <c r="C345" s="231"/>
      <c r="D345" s="232" t="s">
        <v>146</v>
      </c>
      <c r="E345" s="233" t="s">
        <v>19</v>
      </c>
      <c r="F345" s="234" t="s">
        <v>499</v>
      </c>
      <c r="G345" s="231"/>
      <c r="H345" s="233" t="s">
        <v>19</v>
      </c>
      <c r="I345" s="235"/>
      <c r="J345" s="231"/>
      <c r="K345" s="231"/>
      <c r="L345" s="236"/>
      <c r="M345" s="237"/>
      <c r="N345" s="238"/>
      <c r="O345" s="238"/>
      <c r="P345" s="238"/>
      <c r="Q345" s="238"/>
      <c r="R345" s="238"/>
      <c r="S345" s="238"/>
      <c r="T345" s="23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0" t="s">
        <v>146</v>
      </c>
      <c r="AU345" s="240" t="s">
        <v>87</v>
      </c>
      <c r="AV345" s="13" t="s">
        <v>80</v>
      </c>
      <c r="AW345" s="13" t="s">
        <v>37</v>
      </c>
      <c r="AX345" s="13" t="s">
        <v>76</v>
      </c>
      <c r="AY345" s="240" t="s">
        <v>135</v>
      </c>
    </row>
    <row r="346" s="14" customFormat="1">
      <c r="A346" s="14"/>
      <c r="B346" s="241"/>
      <c r="C346" s="242"/>
      <c r="D346" s="232" t="s">
        <v>146</v>
      </c>
      <c r="E346" s="243" t="s">
        <v>19</v>
      </c>
      <c r="F346" s="244" t="s">
        <v>179</v>
      </c>
      <c r="G346" s="242"/>
      <c r="H346" s="245">
        <v>34</v>
      </c>
      <c r="I346" s="246"/>
      <c r="J346" s="242"/>
      <c r="K346" s="242"/>
      <c r="L346" s="247"/>
      <c r="M346" s="248"/>
      <c r="N346" s="249"/>
      <c r="O346" s="249"/>
      <c r="P346" s="249"/>
      <c r="Q346" s="249"/>
      <c r="R346" s="249"/>
      <c r="S346" s="249"/>
      <c r="T346" s="25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1" t="s">
        <v>146</v>
      </c>
      <c r="AU346" s="251" t="s">
        <v>87</v>
      </c>
      <c r="AV346" s="14" t="s">
        <v>87</v>
      </c>
      <c r="AW346" s="14" t="s">
        <v>37</v>
      </c>
      <c r="AX346" s="14" t="s">
        <v>80</v>
      </c>
      <c r="AY346" s="251" t="s">
        <v>135</v>
      </c>
    </row>
    <row r="347" s="12" customFormat="1" ht="22.8" customHeight="1">
      <c r="A347" s="12"/>
      <c r="B347" s="196"/>
      <c r="C347" s="197"/>
      <c r="D347" s="198" t="s">
        <v>75</v>
      </c>
      <c r="E347" s="210" t="s">
        <v>191</v>
      </c>
      <c r="F347" s="210" t="s">
        <v>500</v>
      </c>
      <c r="G347" s="197"/>
      <c r="H347" s="197"/>
      <c r="I347" s="200"/>
      <c r="J347" s="211">
        <f>BK347</f>
        <v>0</v>
      </c>
      <c r="K347" s="197"/>
      <c r="L347" s="202"/>
      <c r="M347" s="203"/>
      <c r="N347" s="204"/>
      <c r="O347" s="204"/>
      <c r="P347" s="205">
        <f>SUM(P348:P355)</f>
        <v>0</v>
      </c>
      <c r="Q347" s="204"/>
      <c r="R347" s="205">
        <f>SUM(R348:R355)</f>
        <v>2.6049200000000003</v>
      </c>
      <c r="S347" s="204"/>
      <c r="T347" s="206">
        <f>SUM(T348:T355)</f>
        <v>2.52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07" t="s">
        <v>80</v>
      </c>
      <c r="AT347" s="208" t="s">
        <v>75</v>
      </c>
      <c r="AU347" s="208" t="s">
        <v>80</v>
      </c>
      <c r="AY347" s="207" t="s">
        <v>135</v>
      </c>
      <c r="BK347" s="209">
        <f>SUM(BK348:BK355)</f>
        <v>0</v>
      </c>
    </row>
    <row r="348" s="2" customFormat="1" ht="24.15" customHeight="1">
      <c r="A348" s="38"/>
      <c r="B348" s="39"/>
      <c r="C348" s="212" t="s">
        <v>501</v>
      </c>
      <c r="D348" s="212" t="s">
        <v>137</v>
      </c>
      <c r="E348" s="213" t="s">
        <v>502</v>
      </c>
      <c r="F348" s="214" t="s">
        <v>503</v>
      </c>
      <c r="G348" s="215" t="s">
        <v>368</v>
      </c>
      <c r="H348" s="216">
        <v>3</v>
      </c>
      <c r="I348" s="217"/>
      <c r="J348" s="218">
        <f>ROUND(I348*H348,2)</f>
        <v>0</v>
      </c>
      <c r="K348" s="214" t="s">
        <v>141</v>
      </c>
      <c r="L348" s="44"/>
      <c r="M348" s="219" t="s">
        <v>19</v>
      </c>
      <c r="N348" s="220" t="s">
        <v>47</v>
      </c>
      <c r="O348" s="84"/>
      <c r="P348" s="221">
        <f>O348*H348</f>
        <v>0</v>
      </c>
      <c r="Q348" s="221">
        <v>0.62248000000000003</v>
      </c>
      <c r="R348" s="221">
        <f>Q348*H348</f>
        <v>1.8674400000000002</v>
      </c>
      <c r="S348" s="221">
        <v>0.62</v>
      </c>
      <c r="T348" s="222">
        <f>S348*H348</f>
        <v>1.8599999999999999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3" t="s">
        <v>142</v>
      </c>
      <c r="AT348" s="223" t="s">
        <v>137</v>
      </c>
      <c r="AU348" s="223" t="s">
        <v>87</v>
      </c>
      <c r="AY348" s="17" t="s">
        <v>135</v>
      </c>
      <c r="BE348" s="224">
        <f>IF(N348="základní",J348,0)</f>
        <v>0</v>
      </c>
      <c r="BF348" s="224">
        <f>IF(N348="snížená",J348,0)</f>
        <v>0</v>
      </c>
      <c r="BG348" s="224">
        <f>IF(N348="zákl. přenesená",J348,0)</f>
        <v>0</v>
      </c>
      <c r="BH348" s="224">
        <f>IF(N348="sníž. přenesená",J348,0)</f>
        <v>0</v>
      </c>
      <c r="BI348" s="224">
        <f>IF(N348="nulová",J348,0)</f>
        <v>0</v>
      </c>
      <c r="BJ348" s="17" t="s">
        <v>80</v>
      </c>
      <c r="BK348" s="224">
        <f>ROUND(I348*H348,2)</f>
        <v>0</v>
      </c>
      <c r="BL348" s="17" t="s">
        <v>142</v>
      </c>
      <c r="BM348" s="223" t="s">
        <v>504</v>
      </c>
    </row>
    <row r="349" s="2" customFormat="1">
      <c r="A349" s="38"/>
      <c r="B349" s="39"/>
      <c r="C349" s="40"/>
      <c r="D349" s="225" t="s">
        <v>144</v>
      </c>
      <c r="E349" s="40"/>
      <c r="F349" s="226" t="s">
        <v>505</v>
      </c>
      <c r="G349" s="40"/>
      <c r="H349" s="40"/>
      <c r="I349" s="227"/>
      <c r="J349" s="40"/>
      <c r="K349" s="40"/>
      <c r="L349" s="44"/>
      <c r="M349" s="228"/>
      <c r="N349" s="229"/>
      <c r="O349" s="84"/>
      <c r="P349" s="84"/>
      <c r="Q349" s="84"/>
      <c r="R349" s="84"/>
      <c r="S349" s="84"/>
      <c r="T349" s="85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144</v>
      </c>
      <c r="AU349" s="17" t="s">
        <v>87</v>
      </c>
    </row>
    <row r="350" s="2" customFormat="1" ht="24.15" customHeight="1">
      <c r="A350" s="38"/>
      <c r="B350" s="39"/>
      <c r="C350" s="212" t="s">
        <v>506</v>
      </c>
      <c r="D350" s="212" t="s">
        <v>137</v>
      </c>
      <c r="E350" s="213" t="s">
        <v>507</v>
      </c>
      <c r="F350" s="214" t="s">
        <v>508</v>
      </c>
      <c r="G350" s="215" t="s">
        <v>368</v>
      </c>
      <c r="H350" s="216">
        <v>1</v>
      </c>
      <c r="I350" s="217"/>
      <c r="J350" s="218">
        <f>ROUND(I350*H350,2)</f>
        <v>0</v>
      </c>
      <c r="K350" s="214" t="s">
        <v>141</v>
      </c>
      <c r="L350" s="44"/>
      <c r="M350" s="219" t="s">
        <v>19</v>
      </c>
      <c r="N350" s="220" t="s">
        <v>47</v>
      </c>
      <c r="O350" s="84"/>
      <c r="P350" s="221">
        <f>O350*H350</f>
        <v>0</v>
      </c>
      <c r="Q350" s="221">
        <v>0.65847999999999995</v>
      </c>
      <c r="R350" s="221">
        <f>Q350*H350</f>
        <v>0.65847999999999995</v>
      </c>
      <c r="S350" s="221">
        <v>0.66000000000000003</v>
      </c>
      <c r="T350" s="222">
        <f>S350*H350</f>
        <v>0.66000000000000003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3" t="s">
        <v>142</v>
      </c>
      <c r="AT350" s="223" t="s">
        <v>137</v>
      </c>
      <c r="AU350" s="223" t="s">
        <v>87</v>
      </c>
      <c r="AY350" s="17" t="s">
        <v>135</v>
      </c>
      <c r="BE350" s="224">
        <f>IF(N350="základní",J350,0)</f>
        <v>0</v>
      </c>
      <c r="BF350" s="224">
        <f>IF(N350="snížená",J350,0)</f>
        <v>0</v>
      </c>
      <c r="BG350" s="224">
        <f>IF(N350="zákl. přenesená",J350,0)</f>
        <v>0</v>
      </c>
      <c r="BH350" s="224">
        <f>IF(N350="sníž. přenesená",J350,0)</f>
        <v>0</v>
      </c>
      <c r="BI350" s="224">
        <f>IF(N350="nulová",J350,0)</f>
        <v>0</v>
      </c>
      <c r="BJ350" s="17" t="s">
        <v>80</v>
      </c>
      <c r="BK350" s="224">
        <f>ROUND(I350*H350,2)</f>
        <v>0</v>
      </c>
      <c r="BL350" s="17" t="s">
        <v>142</v>
      </c>
      <c r="BM350" s="223" t="s">
        <v>509</v>
      </c>
    </row>
    <row r="351" s="2" customFormat="1">
      <c r="A351" s="38"/>
      <c r="B351" s="39"/>
      <c r="C351" s="40"/>
      <c r="D351" s="225" t="s">
        <v>144</v>
      </c>
      <c r="E351" s="40"/>
      <c r="F351" s="226" t="s">
        <v>510</v>
      </c>
      <c r="G351" s="40"/>
      <c r="H351" s="40"/>
      <c r="I351" s="227"/>
      <c r="J351" s="40"/>
      <c r="K351" s="40"/>
      <c r="L351" s="44"/>
      <c r="M351" s="228"/>
      <c r="N351" s="229"/>
      <c r="O351" s="84"/>
      <c r="P351" s="84"/>
      <c r="Q351" s="84"/>
      <c r="R351" s="84"/>
      <c r="S351" s="84"/>
      <c r="T351" s="85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144</v>
      </c>
      <c r="AU351" s="17" t="s">
        <v>87</v>
      </c>
    </row>
    <row r="352" s="2" customFormat="1">
      <c r="A352" s="38"/>
      <c r="B352" s="39"/>
      <c r="C352" s="40"/>
      <c r="D352" s="232" t="s">
        <v>232</v>
      </c>
      <c r="E352" s="40"/>
      <c r="F352" s="263" t="s">
        <v>511</v>
      </c>
      <c r="G352" s="40"/>
      <c r="H352" s="40"/>
      <c r="I352" s="227"/>
      <c r="J352" s="40"/>
      <c r="K352" s="40"/>
      <c r="L352" s="44"/>
      <c r="M352" s="228"/>
      <c r="N352" s="229"/>
      <c r="O352" s="84"/>
      <c r="P352" s="84"/>
      <c r="Q352" s="84"/>
      <c r="R352" s="84"/>
      <c r="S352" s="84"/>
      <c r="T352" s="85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232</v>
      </c>
      <c r="AU352" s="17" t="s">
        <v>87</v>
      </c>
    </row>
    <row r="353" s="13" customFormat="1">
      <c r="A353" s="13"/>
      <c r="B353" s="230"/>
      <c r="C353" s="231"/>
      <c r="D353" s="232" t="s">
        <v>146</v>
      </c>
      <c r="E353" s="233" t="s">
        <v>19</v>
      </c>
      <c r="F353" s="234" t="s">
        <v>512</v>
      </c>
      <c r="G353" s="231"/>
      <c r="H353" s="233" t="s">
        <v>19</v>
      </c>
      <c r="I353" s="235"/>
      <c r="J353" s="231"/>
      <c r="K353" s="231"/>
      <c r="L353" s="236"/>
      <c r="M353" s="237"/>
      <c r="N353" s="238"/>
      <c r="O353" s="238"/>
      <c r="P353" s="238"/>
      <c r="Q353" s="238"/>
      <c r="R353" s="238"/>
      <c r="S353" s="238"/>
      <c r="T353" s="239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0" t="s">
        <v>146</v>
      </c>
      <c r="AU353" s="240" t="s">
        <v>87</v>
      </c>
      <c r="AV353" s="13" t="s">
        <v>80</v>
      </c>
      <c r="AW353" s="13" t="s">
        <v>37</v>
      </c>
      <c r="AX353" s="13" t="s">
        <v>76</v>
      </c>
      <c r="AY353" s="240" t="s">
        <v>135</v>
      </c>
    </row>
    <row r="354" s="14" customFormat="1">
      <c r="A354" s="14"/>
      <c r="B354" s="241"/>
      <c r="C354" s="242"/>
      <c r="D354" s="232" t="s">
        <v>146</v>
      </c>
      <c r="E354" s="243" t="s">
        <v>19</v>
      </c>
      <c r="F354" s="244" t="s">
        <v>80</v>
      </c>
      <c r="G354" s="242"/>
      <c r="H354" s="245">
        <v>1</v>
      </c>
      <c r="I354" s="246"/>
      <c r="J354" s="242"/>
      <c r="K354" s="242"/>
      <c r="L354" s="247"/>
      <c r="M354" s="248"/>
      <c r="N354" s="249"/>
      <c r="O354" s="249"/>
      <c r="P354" s="249"/>
      <c r="Q354" s="249"/>
      <c r="R354" s="249"/>
      <c r="S354" s="249"/>
      <c r="T354" s="250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1" t="s">
        <v>146</v>
      </c>
      <c r="AU354" s="251" t="s">
        <v>87</v>
      </c>
      <c r="AV354" s="14" t="s">
        <v>87</v>
      </c>
      <c r="AW354" s="14" t="s">
        <v>37</v>
      </c>
      <c r="AX354" s="14" t="s">
        <v>80</v>
      </c>
      <c r="AY354" s="251" t="s">
        <v>135</v>
      </c>
    </row>
    <row r="355" s="2" customFormat="1" ht="16.5" customHeight="1">
      <c r="A355" s="38"/>
      <c r="B355" s="39"/>
      <c r="C355" s="264" t="s">
        <v>513</v>
      </c>
      <c r="D355" s="264" t="s">
        <v>301</v>
      </c>
      <c r="E355" s="265" t="s">
        <v>514</v>
      </c>
      <c r="F355" s="266" t="s">
        <v>515</v>
      </c>
      <c r="G355" s="267" t="s">
        <v>368</v>
      </c>
      <c r="H355" s="268">
        <v>1</v>
      </c>
      <c r="I355" s="269"/>
      <c r="J355" s="270">
        <f>ROUND(I355*H355,2)</f>
        <v>0</v>
      </c>
      <c r="K355" s="266" t="s">
        <v>141</v>
      </c>
      <c r="L355" s="271"/>
      <c r="M355" s="272" t="s">
        <v>19</v>
      </c>
      <c r="N355" s="273" t="s">
        <v>47</v>
      </c>
      <c r="O355" s="84"/>
      <c r="P355" s="221">
        <f>O355*H355</f>
        <v>0</v>
      </c>
      <c r="Q355" s="221">
        <v>0.079000000000000001</v>
      </c>
      <c r="R355" s="221">
        <f>Q355*H355</f>
        <v>0.079000000000000001</v>
      </c>
      <c r="S355" s="221">
        <v>0</v>
      </c>
      <c r="T355" s="222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3" t="s">
        <v>191</v>
      </c>
      <c r="AT355" s="223" t="s">
        <v>301</v>
      </c>
      <c r="AU355" s="223" t="s">
        <v>87</v>
      </c>
      <c r="AY355" s="17" t="s">
        <v>135</v>
      </c>
      <c r="BE355" s="224">
        <f>IF(N355="základní",J355,0)</f>
        <v>0</v>
      </c>
      <c r="BF355" s="224">
        <f>IF(N355="snížená",J355,0)</f>
        <v>0</v>
      </c>
      <c r="BG355" s="224">
        <f>IF(N355="zákl. přenesená",J355,0)</f>
        <v>0</v>
      </c>
      <c r="BH355" s="224">
        <f>IF(N355="sníž. přenesená",J355,0)</f>
        <v>0</v>
      </c>
      <c r="BI355" s="224">
        <f>IF(N355="nulová",J355,0)</f>
        <v>0</v>
      </c>
      <c r="BJ355" s="17" t="s">
        <v>80</v>
      </c>
      <c r="BK355" s="224">
        <f>ROUND(I355*H355,2)</f>
        <v>0</v>
      </c>
      <c r="BL355" s="17" t="s">
        <v>142</v>
      </c>
      <c r="BM355" s="223" t="s">
        <v>516</v>
      </c>
    </row>
    <row r="356" s="12" customFormat="1" ht="22.8" customHeight="1">
      <c r="A356" s="12"/>
      <c r="B356" s="196"/>
      <c r="C356" s="197"/>
      <c r="D356" s="198" t="s">
        <v>75</v>
      </c>
      <c r="E356" s="210" t="s">
        <v>199</v>
      </c>
      <c r="F356" s="210" t="s">
        <v>517</v>
      </c>
      <c r="G356" s="197"/>
      <c r="H356" s="197"/>
      <c r="I356" s="200"/>
      <c r="J356" s="211">
        <f>BK356</f>
        <v>0</v>
      </c>
      <c r="K356" s="197"/>
      <c r="L356" s="202"/>
      <c r="M356" s="203"/>
      <c r="N356" s="204"/>
      <c r="O356" s="204"/>
      <c r="P356" s="205">
        <f>SUM(P357:P500)</f>
        <v>0</v>
      </c>
      <c r="Q356" s="204"/>
      <c r="R356" s="205">
        <f>SUM(R357:R500)</f>
        <v>663.75677222000002</v>
      </c>
      <c r="S356" s="204"/>
      <c r="T356" s="206">
        <f>SUM(T357:T500)</f>
        <v>0.99400000000000011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07" t="s">
        <v>80</v>
      </c>
      <c r="AT356" s="208" t="s">
        <v>75</v>
      </c>
      <c r="AU356" s="208" t="s">
        <v>80</v>
      </c>
      <c r="AY356" s="207" t="s">
        <v>135</v>
      </c>
      <c r="BK356" s="209">
        <f>SUM(BK357:BK500)</f>
        <v>0</v>
      </c>
    </row>
    <row r="357" s="2" customFormat="1" ht="16.5" customHeight="1">
      <c r="A357" s="38"/>
      <c r="B357" s="39"/>
      <c r="C357" s="212" t="s">
        <v>518</v>
      </c>
      <c r="D357" s="212" t="s">
        <v>137</v>
      </c>
      <c r="E357" s="213" t="s">
        <v>519</v>
      </c>
      <c r="F357" s="214" t="s">
        <v>520</v>
      </c>
      <c r="G357" s="215" t="s">
        <v>229</v>
      </c>
      <c r="H357" s="216">
        <v>12</v>
      </c>
      <c r="I357" s="217"/>
      <c r="J357" s="218">
        <f>ROUND(I357*H357,2)</f>
        <v>0</v>
      </c>
      <c r="K357" s="214" t="s">
        <v>141</v>
      </c>
      <c r="L357" s="44"/>
      <c r="M357" s="219" t="s">
        <v>19</v>
      </c>
      <c r="N357" s="220" t="s">
        <v>47</v>
      </c>
      <c r="O357" s="84"/>
      <c r="P357" s="221">
        <f>O357*H357</f>
        <v>0</v>
      </c>
      <c r="Q357" s="221">
        <v>0.040079999999999998</v>
      </c>
      <c r="R357" s="221">
        <f>Q357*H357</f>
        <v>0.48095999999999994</v>
      </c>
      <c r="S357" s="221">
        <v>0</v>
      </c>
      <c r="T357" s="222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3" t="s">
        <v>142</v>
      </c>
      <c r="AT357" s="223" t="s">
        <v>137</v>
      </c>
      <c r="AU357" s="223" t="s">
        <v>87</v>
      </c>
      <c r="AY357" s="17" t="s">
        <v>135</v>
      </c>
      <c r="BE357" s="224">
        <f>IF(N357="základní",J357,0)</f>
        <v>0</v>
      </c>
      <c r="BF357" s="224">
        <f>IF(N357="snížená",J357,0)</f>
        <v>0</v>
      </c>
      <c r="BG357" s="224">
        <f>IF(N357="zákl. přenesená",J357,0)</f>
        <v>0</v>
      </c>
      <c r="BH357" s="224">
        <f>IF(N357="sníž. přenesená",J357,0)</f>
        <v>0</v>
      </c>
      <c r="BI357" s="224">
        <f>IF(N357="nulová",J357,0)</f>
        <v>0</v>
      </c>
      <c r="BJ357" s="17" t="s">
        <v>80</v>
      </c>
      <c r="BK357" s="224">
        <f>ROUND(I357*H357,2)</f>
        <v>0</v>
      </c>
      <c r="BL357" s="17" t="s">
        <v>142</v>
      </c>
      <c r="BM357" s="223" t="s">
        <v>521</v>
      </c>
    </row>
    <row r="358" s="2" customFormat="1">
      <c r="A358" s="38"/>
      <c r="B358" s="39"/>
      <c r="C358" s="40"/>
      <c r="D358" s="225" t="s">
        <v>144</v>
      </c>
      <c r="E358" s="40"/>
      <c r="F358" s="226" t="s">
        <v>522</v>
      </c>
      <c r="G358" s="40"/>
      <c r="H358" s="40"/>
      <c r="I358" s="227"/>
      <c r="J358" s="40"/>
      <c r="K358" s="40"/>
      <c r="L358" s="44"/>
      <c r="M358" s="228"/>
      <c r="N358" s="229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144</v>
      </c>
      <c r="AU358" s="17" t="s">
        <v>87</v>
      </c>
    </row>
    <row r="359" s="2" customFormat="1">
      <c r="A359" s="38"/>
      <c r="B359" s="39"/>
      <c r="C359" s="40"/>
      <c r="D359" s="232" t="s">
        <v>232</v>
      </c>
      <c r="E359" s="40"/>
      <c r="F359" s="263" t="s">
        <v>523</v>
      </c>
      <c r="G359" s="40"/>
      <c r="H359" s="40"/>
      <c r="I359" s="227"/>
      <c r="J359" s="40"/>
      <c r="K359" s="40"/>
      <c r="L359" s="44"/>
      <c r="M359" s="228"/>
      <c r="N359" s="229"/>
      <c r="O359" s="84"/>
      <c r="P359" s="84"/>
      <c r="Q359" s="84"/>
      <c r="R359" s="84"/>
      <c r="S359" s="84"/>
      <c r="T359" s="85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232</v>
      </c>
      <c r="AU359" s="17" t="s">
        <v>87</v>
      </c>
    </row>
    <row r="360" s="2" customFormat="1" ht="44.25" customHeight="1">
      <c r="A360" s="38"/>
      <c r="B360" s="39"/>
      <c r="C360" s="264" t="s">
        <v>524</v>
      </c>
      <c r="D360" s="264" t="s">
        <v>301</v>
      </c>
      <c r="E360" s="265" t="s">
        <v>525</v>
      </c>
      <c r="F360" s="266" t="s">
        <v>526</v>
      </c>
      <c r="G360" s="267" t="s">
        <v>229</v>
      </c>
      <c r="H360" s="268">
        <v>12</v>
      </c>
      <c r="I360" s="269"/>
      <c r="J360" s="270">
        <f>ROUND(I360*H360,2)</f>
        <v>0</v>
      </c>
      <c r="K360" s="266" t="s">
        <v>19</v>
      </c>
      <c r="L360" s="271"/>
      <c r="M360" s="272" t="s">
        <v>19</v>
      </c>
      <c r="N360" s="273" t="s">
        <v>47</v>
      </c>
      <c r="O360" s="84"/>
      <c r="P360" s="221">
        <f>O360*H360</f>
        <v>0</v>
      </c>
      <c r="Q360" s="221">
        <v>0</v>
      </c>
      <c r="R360" s="221">
        <f>Q360*H360</f>
        <v>0</v>
      </c>
      <c r="S360" s="221">
        <v>0</v>
      </c>
      <c r="T360" s="222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3" t="s">
        <v>191</v>
      </c>
      <c r="AT360" s="223" t="s">
        <v>301</v>
      </c>
      <c r="AU360" s="223" t="s">
        <v>87</v>
      </c>
      <c r="AY360" s="17" t="s">
        <v>135</v>
      </c>
      <c r="BE360" s="224">
        <f>IF(N360="základní",J360,0)</f>
        <v>0</v>
      </c>
      <c r="BF360" s="224">
        <f>IF(N360="snížená",J360,0)</f>
        <v>0</v>
      </c>
      <c r="BG360" s="224">
        <f>IF(N360="zákl. přenesená",J360,0)</f>
        <v>0</v>
      </c>
      <c r="BH360" s="224">
        <f>IF(N360="sníž. přenesená",J360,0)</f>
        <v>0</v>
      </c>
      <c r="BI360" s="224">
        <f>IF(N360="nulová",J360,0)</f>
        <v>0</v>
      </c>
      <c r="BJ360" s="17" t="s">
        <v>80</v>
      </c>
      <c r="BK360" s="224">
        <f>ROUND(I360*H360,2)</f>
        <v>0</v>
      </c>
      <c r="BL360" s="17" t="s">
        <v>142</v>
      </c>
      <c r="BM360" s="223" t="s">
        <v>527</v>
      </c>
    </row>
    <row r="361" s="2" customFormat="1">
      <c r="A361" s="38"/>
      <c r="B361" s="39"/>
      <c r="C361" s="40"/>
      <c r="D361" s="232" t="s">
        <v>232</v>
      </c>
      <c r="E361" s="40"/>
      <c r="F361" s="263" t="s">
        <v>528</v>
      </c>
      <c r="G361" s="40"/>
      <c r="H361" s="40"/>
      <c r="I361" s="227"/>
      <c r="J361" s="40"/>
      <c r="K361" s="40"/>
      <c r="L361" s="44"/>
      <c r="M361" s="228"/>
      <c r="N361" s="229"/>
      <c r="O361" s="84"/>
      <c r="P361" s="84"/>
      <c r="Q361" s="84"/>
      <c r="R361" s="84"/>
      <c r="S361" s="84"/>
      <c r="T361" s="85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232</v>
      </c>
      <c r="AU361" s="17" t="s">
        <v>87</v>
      </c>
    </row>
    <row r="362" s="2" customFormat="1" ht="16.5" customHeight="1">
      <c r="A362" s="38"/>
      <c r="B362" s="39"/>
      <c r="C362" s="212" t="s">
        <v>529</v>
      </c>
      <c r="D362" s="212" t="s">
        <v>137</v>
      </c>
      <c r="E362" s="213" t="s">
        <v>530</v>
      </c>
      <c r="F362" s="214" t="s">
        <v>531</v>
      </c>
      <c r="G362" s="215" t="s">
        <v>368</v>
      </c>
      <c r="H362" s="216">
        <v>5</v>
      </c>
      <c r="I362" s="217"/>
      <c r="J362" s="218">
        <f>ROUND(I362*H362,2)</f>
        <v>0</v>
      </c>
      <c r="K362" s="214" t="s">
        <v>141</v>
      </c>
      <c r="L362" s="44"/>
      <c r="M362" s="219" t="s">
        <v>19</v>
      </c>
      <c r="N362" s="220" t="s">
        <v>47</v>
      </c>
      <c r="O362" s="84"/>
      <c r="P362" s="221">
        <f>O362*H362</f>
        <v>0</v>
      </c>
      <c r="Q362" s="221">
        <v>0.0060000000000000001</v>
      </c>
      <c r="R362" s="221">
        <f>Q362*H362</f>
        <v>0.029999999999999999</v>
      </c>
      <c r="S362" s="221">
        <v>0</v>
      </c>
      <c r="T362" s="222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3" t="s">
        <v>142</v>
      </c>
      <c r="AT362" s="223" t="s">
        <v>137</v>
      </c>
      <c r="AU362" s="223" t="s">
        <v>87</v>
      </c>
      <c r="AY362" s="17" t="s">
        <v>135</v>
      </c>
      <c r="BE362" s="224">
        <f>IF(N362="základní",J362,0)</f>
        <v>0</v>
      </c>
      <c r="BF362" s="224">
        <f>IF(N362="snížená",J362,0)</f>
        <v>0</v>
      </c>
      <c r="BG362" s="224">
        <f>IF(N362="zákl. přenesená",J362,0)</f>
        <v>0</v>
      </c>
      <c r="BH362" s="224">
        <f>IF(N362="sníž. přenesená",J362,0)</f>
        <v>0</v>
      </c>
      <c r="BI362" s="224">
        <f>IF(N362="nulová",J362,0)</f>
        <v>0</v>
      </c>
      <c r="BJ362" s="17" t="s">
        <v>80</v>
      </c>
      <c r="BK362" s="224">
        <f>ROUND(I362*H362,2)</f>
        <v>0</v>
      </c>
      <c r="BL362" s="17" t="s">
        <v>142</v>
      </c>
      <c r="BM362" s="223" t="s">
        <v>532</v>
      </c>
    </row>
    <row r="363" s="2" customFormat="1">
      <c r="A363" s="38"/>
      <c r="B363" s="39"/>
      <c r="C363" s="40"/>
      <c r="D363" s="225" t="s">
        <v>144</v>
      </c>
      <c r="E363" s="40"/>
      <c r="F363" s="226" t="s">
        <v>533</v>
      </c>
      <c r="G363" s="40"/>
      <c r="H363" s="40"/>
      <c r="I363" s="227"/>
      <c r="J363" s="40"/>
      <c r="K363" s="40"/>
      <c r="L363" s="44"/>
      <c r="M363" s="228"/>
      <c r="N363" s="229"/>
      <c r="O363" s="84"/>
      <c r="P363" s="84"/>
      <c r="Q363" s="84"/>
      <c r="R363" s="84"/>
      <c r="S363" s="84"/>
      <c r="T363" s="85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144</v>
      </c>
      <c r="AU363" s="17" t="s">
        <v>87</v>
      </c>
    </row>
    <row r="364" s="2" customFormat="1" ht="16.5" customHeight="1">
      <c r="A364" s="38"/>
      <c r="B364" s="39"/>
      <c r="C364" s="264" t="s">
        <v>534</v>
      </c>
      <c r="D364" s="264" t="s">
        <v>301</v>
      </c>
      <c r="E364" s="265" t="s">
        <v>535</v>
      </c>
      <c r="F364" s="266" t="s">
        <v>536</v>
      </c>
      <c r="G364" s="267" t="s">
        <v>368</v>
      </c>
      <c r="H364" s="268">
        <v>5</v>
      </c>
      <c r="I364" s="269"/>
      <c r="J364" s="270">
        <f>ROUND(I364*H364,2)</f>
        <v>0</v>
      </c>
      <c r="K364" s="266" t="s">
        <v>141</v>
      </c>
      <c r="L364" s="271"/>
      <c r="M364" s="272" t="s">
        <v>19</v>
      </c>
      <c r="N364" s="273" t="s">
        <v>47</v>
      </c>
      <c r="O364" s="84"/>
      <c r="P364" s="221">
        <f>O364*H364</f>
        <v>0</v>
      </c>
      <c r="Q364" s="221">
        <v>0.0012999999999999999</v>
      </c>
      <c r="R364" s="221">
        <f>Q364*H364</f>
        <v>0.0064999999999999997</v>
      </c>
      <c r="S364" s="221">
        <v>0</v>
      </c>
      <c r="T364" s="222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3" t="s">
        <v>191</v>
      </c>
      <c r="AT364" s="223" t="s">
        <v>301</v>
      </c>
      <c r="AU364" s="223" t="s">
        <v>87</v>
      </c>
      <c r="AY364" s="17" t="s">
        <v>135</v>
      </c>
      <c r="BE364" s="224">
        <f>IF(N364="základní",J364,0)</f>
        <v>0</v>
      </c>
      <c r="BF364" s="224">
        <f>IF(N364="snížená",J364,0)</f>
        <v>0</v>
      </c>
      <c r="BG364" s="224">
        <f>IF(N364="zákl. přenesená",J364,0)</f>
        <v>0</v>
      </c>
      <c r="BH364" s="224">
        <f>IF(N364="sníž. přenesená",J364,0)</f>
        <v>0</v>
      </c>
      <c r="BI364" s="224">
        <f>IF(N364="nulová",J364,0)</f>
        <v>0</v>
      </c>
      <c r="BJ364" s="17" t="s">
        <v>80</v>
      </c>
      <c r="BK364" s="224">
        <f>ROUND(I364*H364,2)</f>
        <v>0</v>
      </c>
      <c r="BL364" s="17" t="s">
        <v>142</v>
      </c>
      <c r="BM364" s="223" t="s">
        <v>537</v>
      </c>
    </row>
    <row r="365" s="2" customFormat="1" ht="16.5" customHeight="1">
      <c r="A365" s="38"/>
      <c r="B365" s="39"/>
      <c r="C365" s="212" t="s">
        <v>538</v>
      </c>
      <c r="D365" s="212" t="s">
        <v>137</v>
      </c>
      <c r="E365" s="213" t="s">
        <v>539</v>
      </c>
      <c r="F365" s="214" t="s">
        <v>540</v>
      </c>
      <c r="G365" s="215" t="s">
        <v>368</v>
      </c>
      <c r="H365" s="216">
        <v>28</v>
      </c>
      <c r="I365" s="217"/>
      <c r="J365" s="218">
        <f>ROUND(I365*H365,2)</f>
        <v>0</v>
      </c>
      <c r="K365" s="214" t="s">
        <v>141</v>
      </c>
      <c r="L365" s="44"/>
      <c r="M365" s="219" t="s">
        <v>19</v>
      </c>
      <c r="N365" s="220" t="s">
        <v>47</v>
      </c>
      <c r="O365" s="84"/>
      <c r="P365" s="221">
        <f>O365*H365</f>
        <v>0</v>
      </c>
      <c r="Q365" s="221">
        <v>0.00069999999999999999</v>
      </c>
      <c r="R365" s="221">
        <f>Q365*H365</f>
        <v>0.019599999999999999</v>
      </c>
      <c r="S365" s="221">
        <v>0</v>
      </c>
      <c r="T365" s="222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3" t="s">
        <v>142</v>
      </c>
      <c r="AT365" s="223" t="s">
        <v>137</v>
      </c>
      <c r="AU365" s="223" t="s">
        <v>87</v>
      </c>
      <c r="AY365" s="17" t="s">
        <v>135</v>
      </c>
      <c r="BE365" s="224">
        <f>IF(N365="základní",J365,0)</f>
        <v>0</v>
      </c>
      <c r="BF365" s="224">
        <f>IF(N365="snížená",J365,0)</f>
        <v>0</v>
      </c>
      <c r="BG365" s="224">
        <f>IF(N365="zákl. přenesená",J365,0)</f>
        <v>0</v>
      </c>
      <c r="BH365" s="224">
        <f>IF(N365="sníž. přenesená",J365,0)</f>
        <v>0</v>
      </c>
      <c r="BI365" s="224">
        <f>IF(N365="nulová",J365,0)</f>
        <v>0</v>
      </c>
      <c r="BJ365" s="17" t="s">
        <v>80</v>
      </c>
      <c r="BK365" s="224">
        <f>ROUND(I365*H365,2)</f>
        <v>0</v>
      </c>
      <c r="BL365" s="17" t="s">
        <v>142</v>
      </c>
      <c r="BM365" s="223" t="s">
        <v>541</v>
      </c>
    </row>
    <row r="366" s="2" customFormat="1">
      <c r="A366" s="38"/>
      <c r="B366" s="39"/>
      <c r="C366" s="40"/>
      <c r="D366" s="225" t="s">
        <v>144</v>
      </c>
      <c r="E366" s="40"/>
      <c r="F366" s="226" t="s">
        <v>542</v>
      </c>
      <c r="G366" s="40"/>
      <c r="H366" s="40"/>
      <c r="I366" s="227"/>
      <c r="J366" s="40"/>
      <c r="K366" s="40"/>
      <c r="L366" s="44"/>
      <c r="M366" s="228"/>
      <c r="N366" s="229"/>
      <c r="O366" s="84"/>
      <c r="P366" s="84"/>
      <c r="Q366" s="84"/>
      <c r="R366" s="84"/>
      <c r="S366" s="84"/>
      <c r="T366" s="85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144</v>
      </c>
      <c r="AU366" s="17" t="s">
        <v>87</v>
      </c>
    </row>
    <row r="367" s="13" customFormat="1">
      <c r="A367" s="13"/>
      <c r="B367" s="230"/>
      <c r="C367" s="231"/>
      <c r="D367" s="232" t="s">
        <v>146</v>
      </c>
      <c r="E367" s="233" t="s">
        <v>19</v>
      </c>
      <c r="F367" s="234" t="s">
        <v>543</v>
      </c>
      <c r="G367" s="231"/>
      <c r="H367" s="233" t="s">
        <v>19</v>
      </c>
      <c r="I367" s="235"/>
      <c r="J367" s="231"/>
      <c r="K367" s="231"/>
      <c r="L367" s="236"/>
      <c r="M367" s="237"/>
      <c r="N367" s="238"/>
      <c r="O367" s="238"/>
      <c r="P367" s="238"/>
      <c r="Q367" s="238"/>
      <c r="R367" s="238"/>
      <c r="S367" s="238"/>
      <c r="T367" s="239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0" t="s">
        <v>146</v>
      </c>
      <c r="AU367" s="240" t="s">
        <v>87</v>
      </c>
      <c r="AV367" s="13" t="s">
        <v>80</v>
      </c>
      <c r="AW367" s="13" t="s">
        <v>37</v>
      </c>
      <c r="AX367" s="13" t="s">
        <v>76</v>
      </c>
      <c r="AY367" s="240" t="s">
        <v>135</v>
      </c>
    </row>
    <row r="368" s="14" customFormat="1">
      <c r="A368" s="14"/>
      <c r="B368" s="241"/>
      <c r="C368" s="242"/>
      <c r="D368" s="232" t="s">
        <v>146</v>
      </c>
      <c r="E368" s="243" t="s">
        <v>19</v>
      </c>
      <c r="F368" s="244" t="s">
        <v>97</v>
      </c>
      <c r="G368" s="242"/>
      <c r="H368" s="245">
        <v>3</v>
      </c>
      <c r="I368" s="246"/>
      <c r="J368" s="242"/>
      <c r="K368" s="242"/>
      <c r="L368" s="247"/>
      <c r="M368" s="248"/>
      <c r="N368" s="249"/>
      <c r="O368" s="249"/>
      <c r="P368" s="249"/>
      <c r="Q368" s="249"/>
      <c r="R368" s="249"/>
      <c r="S368" s="249"/>
      <c r="T368" s="250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1" t="s">
        <v>146</v>
      </c>
      <c r="AU368" s="251" t="s">
        <v>87</v>
      </c>
      <c r="AV368" s="14" t="s">
        <v>87</v>
      </c>
      <c r="AW368" s="14" t="s">
        <v>37</v>
      </c>
      <c r="AX368" s="14" t="s">
        <v>76</v>
      </c>
      <c r="AY368" s="251" t="s">
        <v>135</v>
      </c>
    </row>
    <row r="369" s="13" customFormat="1">
      <c r="A369" s="13"/>
      <c r="B369" s="230"/>
      <c r="C369" s="231"/>
      <c r="D369" s="232" t="s">
        <v>146</v>
      </c>
      <c r="E369" s="233" t="s">
        <v>19</v>
      </c>
      <c r="F369" s="234" t="s">
        <v>544</v>
      </c>
      <c r="G369" s="231"/>
      <c r="H369" s="233" t="s">
        <v>19</v>
      </c>
      <c r="I369" s="235"/>
      <c r="J369" s="231"/>
      <c r="K369" s="231"/>
      <c r="L369" s="236"/>
      <c r="M369" s="237"/>
      <c r="N369" s="238"/>
      <c r="O369" s="238"/>
      <c r="P369" s="238"/>
      <c r="Q369" s="238"/>
      <c r="R369" s="238"/>
      <c r="S369" s="238"/>
      <c r="T369" s="239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0" t="s">
        <v>146</v>
      </c>
      <c r="AU369" s="240" t="s">
        <v>87</v>
      </c>
      <c r="AV369" s="13" t="s">
        <v>80</v>
      </c>
      <c r="AW369" s="13" t="s">
        <v>37</v>
      </c>
      <c r="AX369" s="13" t="s">
        <v>76</v>
      </c>
      <c r="AY369" s="240" t="s">
        <v>135</v>
      </c>
    </row>
    <row r="370" s="14" customFormat="1">
      <c r="A370" s="14"/>
      <c r="B370" s="241"/>
      <c r="C370" s="242"/>
      <c r="D370" s="232" t="s">
        <v>146</v>
      </c>
      <c r="E370" s="243" t="s">
        <v>19</v>
      </c>
      <c r="F370" s="244" t="s">
        <v>545</v>
      </c>
      <c r="G370" s="242"/>
      <c r="H370" s="245">
        <v>16</v>
      </c>
      <c r="I370" s="246"/>
      <c r="J370" s="242"/>
      <c r="K370" s="242"/>
      <c r="L370" s="247"/>
      <c r="M370" s="248"/>
      <c r="N370" s="249"/>
      <c r="O370" s="249"/>
      <c r="P370" s="249"/>
      <c r="Q370" s="249"/>
      <c r="R370" s="249"/>
      <c r="S370" s="249"/>
      <c r="T370" s="250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1" t="s">
        <v>146</v>
      </c>
      <c r="AU370" s="251" t="s">
        <v>87</v>
      </c>
      <c r="AV370" s="14" t="s">
        <v>87</v>
      </c>
      <c r="AW370" s="14" t="s">
        <v>37</v>
      </c>
      <c r="AX370" s="14" t="s">
        <v>76</v>
      </c>
      <c r="AY370" s="251" t="s">
        <v>135</v>
      </c>
    </row>
    <row r="371" s="13" customFormat="1">
      <c r="A371" s="13"/>
      <c r="B371" s="230"/>
      <c r="C371" s="231"/>
      <c r="D371" s="232" t="s">
        <v>146</v>
      </c>
      <c r="E371" s="233" t="s">
        <v>19</v>
      </c>
      <c r="F371" s="234" t="s">
        <v>546</v>
      </c>
      <c r="G371" s="231"/>
      <c r="H371" s="233" t="s">
        <v>19</v>
      </c>
      <c r="I371" s="235"/>
      <c r="J371" s="231"/>
      <c r="K371" s="231"/>
      <c r="L371" s="236"/>
      <c r="M371" s="237"/>
      <c r="N371" s="238"/>
      <c r="O371" s="238"/>
      <c r="P371" s="238"/>
      <c r="Q371" s="238"/>
      <c r="R371" s="238"/>
      <c r="S371" s="238"/>
      <c r="T371" s="239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0" t="s">
        <v>146</v>
      </c>
      <c r="AU371" s="240" t="s">
        <v>87</v>
      </c>
      <c r="AV371" s="13" t="s">
        <v>80</v>
      </c>
      <c r="AW371" s="13" t="s">
        <v>37</v>
      </c>
      <c r="AX371" s="13" t="s">
        <v>76</v>
      </c>
      <c r="AY371" s="240" t="s">
        <v>135</v>
      </c>
    </row>
    <row r="372" s="14" customFormat="1">
      <c r="A372" s="14"/>
      <c r="B372" s="241"/>
      <c r="C372" s="242"/>
      <c r="D372" s="232" t="s">
        <v>146</v>
      </c>
      <c r="E372" s="243" t="s">
        <v>19</v>
      </c>
      <c r="F372" s="244" t="s">
        <v>199</v>
      </c>
      <c r="G372" s="242"/>
      <c r="H372" s="245">
        <v>9</v>
      </c>
      <c r="I372" s="246"/>
      <c r="J372" s="242"/>
      <c r="K372" s="242"/>
      <c r="L372" s="247"/>
      <c r="M372" s="248"/>
      <c r="N372" s="249"/>
      <c r="O372" s="249"/>
      <c r="P372" s="249"/>
      <c r="Q372" s="249"/>
      <c r="R372" s="249"/>
      <c r="S372" s="249"/>
      <c r="T372" s="250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1" t="s">
        <v>146</v>
      </c>
      <c r="AU372" s="251" t="s">
        <v>87</v>
      </c>
      <c r="AV372" s="14" t="s">
        <v>87</v>
      </c>
      <c r="AW372" s="14" t="s">
        <v>37</v>
      </c>
      <c r="AX372" s="14" t="s">
        <v>76</v>
      </c>
      <c r="AY372" s="251" t="s">
        <v>135</v>
      </c>
    </row>
    <row r="373" s="15" customFormat="1">
      <c r="A373" s="15"/>
      <c r="B373" s="252"/>
      <c r="C373" s="253"/>
      <c r="D373" s="232" t="s">
        <v>146</v>
      </c>
      <c r="E373" s="254" t="s">
        <v>19</v>
      </c>
      <c r="F373" s="255" t="s">
        <v>183</v>
      </c>
      <c r="G373" s="253"/>
      <c r="H373" s="256">
        <v>28</v>
      </c>
      <c r="I373" s="257"/>
      <c r="J373" s="253"/>
      <c r="K373" s="253"/>
      <c r="L373" s="258"/>
      <c r="M373" s="259"/>
      <c r="N373" s="260"/>
      <c r="O373" s="260"/>
      <c r="P373" s="260"/>
      <c r="Q373" s="260"/>
      <c r="R373" s="260"/>
      <c r="S373" s="260"/>
      <c r="T373" s="261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2" t="s">
        <v>146</v>
      </c>
      <c r="AU373" s="262" t="s">
        <v>87</v>
      </c>
      <c r="AV373" s="15" t="s">
        <v>142</v>
      </c>
      <c r="AW373" s="15" t="s">
        <v>37</v>
      </c>
      <c r="AX373" s="15" t="s">
        <v>80</v>
      </c>
      <c r="AY373" s="262" t="s">
        <v>135</v>
      </c>
    </row>
    <row r="374" s="2" customFormat="1" ht="16.5" customHeight="1">
      <c r="A374" s="38"/>
      <c r="B374" s="39"/>
      <c r="C374" s="264" t="s">
        <v>547</v>
      </c>
      <c r="D374" s="264" t="s">
        <v>301</v>
      </c>
      <c r="E374" s="265" t="s">
        <v>548</v>
      </c>
      <c r="F374" s="266" t="s">
        <v>549</v>
      </c>
      <c r="G374" s="267" t="s">
        <v>368</v>
      </c>
      <c r="H374" s="268">
        <v>2</v>
      </c>
      <c r="I374" s="269"/>
      <c r="J374" s="270">
        <f>ROUND(I374*H374,2)</f>
        <v>0</v>
      </c>
      <c r="K374" s="266" t="s">
        <v>141</v>
      </c>
      <c r="L374" s="271"/>
      <c r="M374" s="272" t="s">
        <v>19</v>
      </c>
      <c r="N374" s="273" t="s">
        <v>47</v>
      </c>
      <c r="O374" s="84"/>
      <c r="P374" s="221">
        <f>O374*H374</f>
        <v>0</v>
      </c>
      <c r="Q374" s="221">
        <v>0.0040000000000000001</v>
      </c>
      <c r="R374" s="221">
        <f>Q374*H374</f>
        <v>0.0080000000000000002</v>
      </c>
      <c r="S374" s="221">
        <v>0</v>
      </c>
      <c r="T374" s="222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3" t="s">
        <v>191</v>
      </c>
      <c r="AT374" s="223" t="s">
        <v>301</v>
      </c>
      <c r="AU374" s="223" t="s">
        <v>87</v>
      </c>
      <c r="AY374" s="17" t="s">
        <v>135</v>
      </c>
      <c r="BE374" s="224">
        <f>IF(N374="základní",J374,0)</f>
        <v>0</v>
      </c>
      <c r="BF374" s="224">
        <f>IF(N374="snížená",J374,0)</f>
        <v>0</v>
      </c>
      <c r="BG374" s="224">
        <f>IF(N374="zákl. přenesená",J374,0)</f>
        <v>0</v>
      </c>
      <c r="BH374" s="224">
        <f>IF(N374="sníž. přenesená",J374,0)</f>
        <v>0</v>
      </c>
      <c r="BI374" s="224">
        <f>IF(N374="nulová",J374,0)</f>
        <v>0</v>
      </c>
      <c r="BJ374" s="17" t="s">
        <v>80</v>
      </c>
      <c r="BK374" s="224">
        <f>ROUND(I374*H374,2)</f>
        <v>0</v>
      </c>
      <c r="BL374" s="17" t="s">
        <v>142</v>
      </c>
      <c r="BM374" s="223" t="s">
        <v>550</v>
      </c>
    </row>
    <row r="375" s="13" customFormat="1">
      <c r="A375" s="13"/>
      <c r="B375" s="230"/>
      <c r="C375" s="231"/>
      <c r="D375" s="232" t="s">
        <v>146</v>
      </c>
      <c r="E375" s="233" t="s">
        <v>19</v>
      </c>
      <c r="F375" s="234" t="s">
        <v>551</v>
      </c>
      <c r="G375" s="231"/>
      <c r="H375" s="233" t="s">
        <v>19</v>
      </c>
      <c r="I375" s="235"/>
      <c r="J375" s="231"/>
      <c r="K375" s="231"/>
      <c r="L375" s="236"/>
      <c r="M375" s="237"/>
      <c r="N375" s="238"/>
      <c r="O375" s="238"/>
      <c r="P375" s="238"/>
      <c r="Q375" s="238"/>
      <c r="R375" s="238"/>
      <c r="S375" s="238"/>
      <c r="T375" s="239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0" t="s">
        <v>146</v>
      </c>
      <c r="AU375" s="240" t="s">
        <v>87</v>
      </c>
      <c r="AV375" s="13" t="s">
        <v>80</v>
      </c>
      <c r="AW375" s="13" t="s">
        <v>37</v>
      </c>
      <c r="AX375" s="13" t="s">
        <v>76</v>
      </c>
      <c r="AY375" s="240" t="s">
        <v>135</v>
      </c>
    </row>
    <row r="376" s="14" customFormat="1">
      <c r="A376" s="14"/>
      <c r="B376" s="241"/>
      <c r="C376" s="242"/>
      <c r="D376" s="232" t="s">
        <v>146</v>
      </c>
      <c r="E376" s="243" t="s">
        <v>19</v>
      </c>
      <c r="F376" s="244" t="s">
        <v>87</v>
      </c>
      <c r="G376" s="242"/>
      <c r="H376" s="245">
        <v>2</v>
      </c>
      <c r="I376" s="246"/>
      <c r="J376" s="242"/>
      <c r="K376" s="242"/>
      <c r="L376" s="247"/>
      <c r="M376" s="248"/>
      <c r="N376" s="249"/>
      <c r="O376" s="249"/>
      <c r="P376" s="249"/>
      <c r="Q376" s="249"/>
      <c r="R376" s="249"/>
      <c r="S376" s="249"/>
      <c r="T376" s="250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1" t="s">
        <v>146</v>
      </c>
      <c r="AU376" s="251" t="s">
        <v>87</v>
      </c>
      <c r="AV376" s="14" t="s">
        <v>87</v>
      </c>
      <c r="AW376" s="14" t="s">
        <v>37</v>
      </c>
      <c r="AX376" s="14" t="s">
        <v>80</v>
      </c>
      <c r="AY376" s="251" t="s">
        <v>135</v>
      </c>
    </row>
    <row r="377" s="2" customFormat="1" ht="16.5" customHeight="1">
      <c r="A377" s="38"/>
      <c r="B377" s="39"/>
      <c r="C377" s="264" t="s">
        <v>552</v>
      </c>
      <c r="D377" s="264" t="s">
        <v>301</v>
      </c>
      <c r="E377" s="265" t="s">
        <v>553</v>
      </c>
      <c r="F377" s="266" t="s">
        <v>554</v>
      </c>
      <c r="G377" s="267" t="s">
        <v>368</v>
      </c>
      <c r="H377" s="268">
        <v>6</v>
      </c>
      <c r="I377" s="269"/>
      <c r="J377" s="270">
        <f>ROUND(I377*H377,2)</f>
        <v>0</v>
      </c>
      <c r="K377" s="266" t="s">
        <v>141</v>
      </c>
      <c r="L377" s="271"/>
      <c r="M377" s="272" t="s">
        <v>19</v>
      </c>
      <c r="N377" s="273" t="s">
        <v>47</v>
      </c>
      <c r="O377" s="84"/>
      <c r="P377" s="221">
        <f>O377*H377</f>
        <v>0</v>
      </c>
      <c r="Q377" s="221">
        <v>0.0016999999999999999</v>
      </c>
      <c r="R377" s="221">
        <f>Q377*H377</f>
        <v>0.010199999999999999</v>
      </c>
      <c r="S377" s="221">
        <v>0</v>
      </c>
      <c r="T377" s="222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3" t="s">
        <v>191</v>
      </c>
      <c r="AT377" s="223" t="s">
        <v>301</v>
      </c>
      <c r="AU377" s="223" t="s">
        <v>87</v>
      </c>
      <c r="AY377" s="17" t="s">
        <v>135</v>
      </c>
      <c r="BE377" s="224">
        <f>IF(N377="základní",J377,0)</f>
        <v>0</v>
      </c>
      <c r="BF377" s="224">
        <f>IF(N377="snížená",J377,0)</f>
        <v>0</v>
      </c>
      <c r="BG377" s="224">
        <f>IF(N377="zákl. přenesená",J377,0)</f>
        <v>0</v>
      </c>
      <c r="BH377" s="224">
        <f>IF(N377="sníž. přenesená",J377,0)</f>
        <v>0</v>
      </c>
      <c r="BI377" s="224">
        <f>IF(N377="nulová",J377,0)</f>
        <v>0</v>
      </c>
      <c r="BJ377" s="17" t="s">
        <v>80</v>
      </c>
      <c r="BK377" s="224">
        <f>ROUND(I377*H377,2)</f>
        <v>0</v>
      </c>
      <c r="BL377" s="17" t="s">
        <v>142</v>
      </c>
      <c r="BM377" s="223" t="s">
        <v>555</v>
      </c>
    </row>
    <row r="378" s="13" customFormat="1">
      <c r="A378" s="13"/>
      <c r="B378" s="230"/>
      <c r="C378" s="231"/>
      <c r="D378" s="232" t="s">
        <v>146</v>
      </c>
      <c r="E378" s="233" t="s">
        <v>19</v>
      </c>
      <c r="F378" s="234" t="s">
        <v>556</v>
      </c>
      <c r="G378" s="231"/>
      <c r="H378" s="233" t="s">
        <v>19</v>
      </c>
      <c r="I378" s="235"/>
      <c r="J378" s="231"/>
      <c r="K378" s="231"/>
      <c r="L378" s="236"/>
      <c r="M378" s="237"/>
      <c r="N378" s="238"/>
      <c r="O378" s="238"/>
      <c r="P378" s="238"/>
      <c r="Q378" s="238"/>
      <c r="R378" s="238"/>
      <c r="S378" s="238"/>
      <c r="T378" s="239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0" t="s">
        <v>146</v>
      </c>
      <c r="AU378" s="240" t="s">
        <v>87</v>
      </c>
      <c r="AV378" s="13" t="s">
        <v>80</v>
      </c>
      <c r="AW378" s="13" t="s">
        <v>37</v>
      </c>
      <c r="AX378" s="13" t="s">
        <v>76</v>
      </c>
      <c r="AY378" s="240" t="s">
        <v>135</v>
      </c>
    </row>
    <row r="379" s="14" customFormat="1">
      <c r="A379" s="14"/>
      <c r="B379" s="241"/>
      <c r="C379" s="242"/>
      <c r="D379" s="232" t="s">
        <v>146</v>
      </c>
      <c r="E379" s="243" t="s">
        <v>19</v>
      </c>
      <c r="F379" s="244" t="s">
        <v>87</v>
      </c>
      <c r="G379" s="242"/>
      <c r="H379" s="245">
        <v>2</v>
      </c>
      <c r="I379" s="246"/>
      <c r="J379" s="242"/>
      <c r="K379" s="242"/>
      <c r="L379" s="247"/>
      <c r="M379" s="248"/>
      <c r="N379" s="249"/>
      <c r="O379" s="249"/>
      <c r="P379" s="249"/>
      <c r="Q379" s="249"/>
      <c r="R379" s="249"/>
      <c r="S379" s="249"/>
      <c r="T379" s="250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1" t="s">
        <v>146</v>
      </c>
      <c r="AU379" s="251" t="s">
        <v>87</v>
      </c>
      <c r="AV379" s="14" t="s">
        <v>87</v>
      </c>
      <c r="AW379" s="14" t="s">
        <v>37</v>
      </c>
      <c r="AX379" s="14" t="s">
        <v>76</v>
      </c>
      <c r="AY379" s="251" t="s">
        <v>135</v>
      </c>
    </row>
    <row r="380" s="13" customFormat="1">
      <c r="A380" s="13"/>
      <c r="B380" s="230"/>
      <c r="C380" s="231"/>
      <c r="D380" s="232" t="s">
        <v>146</v>
      </c>
      <c r="E380" s="233" t="s">
        <v>19</v>
      </c>
      <c r="F380" s="234" t="s">
        <v>557</v>
      </c>
      <c r="G380" s="231"/>
      <c r="H380" s="233" t="s">
        <v>19</v>
      </c>
      <c r="I380" s="235"/>
      <c r="J380" s="231"/>
      <c r="K380" s="231"/>
      <c r="L380" s="236"/>
      <c r="M380" s="237"/>
      <c r="N380" s="238"/>
      <c r="O380" s="238"/>
      <c r="P380" s="238"/>
      <c r="Q380" s="238"/>
      <c r="R380" s="238"/>
      <c r="S380" s="238"/>
      <c r="T380" s="239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0" t="s">
        <v>146</v>
      </c>
      <c r="AU380" s="240" t="s">
        <v>87</v>
      </c>
      <c r="AV380" s="13" t="s">
        <v>80</v>
      </c>
      <c r="AW380" s="13" t="s">
        <v>37</v>
      </c>
      <c r="AX380" s="13" t="s">
        <v>76</v>
      </c>
      <c r="AY380" s="240" t="s">
        <v>135</v>
      </c>
    </row>
    <row r="381" s="14" customFormat="1">
      <c r="A381" s="14"/>
      <c r="B381" s="241"/>
      <c r="C381" s="242"/>
      <c r="D381" s="232" t="s">
        <v>146</v>
      </c>
      <c r="E381" s="243" t="s">
        <v>19</v>
      </c>
      <c r="F381" s="244" t="s">
        <v>558</v>
      </c>
      <c r="G381" s="242"/>
      <c r="H381" s="245">
        <v>2</v>
      </c>
      <c r="I381" s="246"/>
      <c r="J381" s="242"/>
      <c r="K381" s="242"/>
      <c r="L381" s="247"/>
      <c r="M381" s="248"/>
      <c r="N381" s="249"/>
      <c r="O381" s="249"/>
      <c r="P381" s="249"/>
      <c r="Q381" s="249"/>
      <c r="R381" s="249"/>
      <c r="S381" s="249"/>
      <c r="T381" s="250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1" t="s">
        <v>146</v>
      </c>
      <c r="AU381" s="251" t="s">
        <v>87</v>
      </c>
      <c r="AV381" s="14" t="s">
        <v>87</v>
      </c>
      <c r="AW381" s="14" t="s">
        <v>37</v>
      </c>
      <c r="AX381" s="14" t="s">
        <v>76</v>
      </c>
      <c r="AY381" s="251" t="s">
        <v>135</v>
      </c>
    </row>
    <row r="382" s="13" customFormat="1">
      <c r="A382" s="13"/>
      <c r="B382" s="230"/>
      <c r="C382" s="231"/>
      <c r="D382" s="232" t="s">
        <v>146</v>
      </c>
      <c r="E382" s="233" t="s">
        <v>19</v>
      </c>
      <c r="F382" s="234" t="s">
        <v>559</v>
      </c>
      <c r="G382" s="231"/>
      <c r="H382" s="233" t="s">
        <v>19</v>
      </c>
      <c r="I382" s="235"/>
      <c r="J382" s="231"/>
      <c r="K382" s="231"/>
      <c r="L382" s="236"/>
      <c r="M382" s="237"/>
      <c r="N382" s="238"/>
      <c r="O382" s="238"/>
      <c r="P382" s="238"/>
      <c r="Q382" s="238"/>
      <c r="R382" s="238"/>
      <c r="S382" s="238"/>
      <c r="T382" s="239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0" t="s">
        <v>146</v>
      </c>
      <c r="AU382" s="240" t="s">
        <v>87</v>
      </c>
      <c r="AV382" s="13" t="s">
        <v>80</v>
      </c>
      <c r="AW382" s="13" t="s">
        <v>37</v>
      </c>
      <c r="AX382" s="13" t="s">
        <v>76</v>
      </c>
      <c r="AY382" s="240" t="s">
        <v>135</v>
      </c>
    </row>
    <row r="383" s="14" customFormat="1">
      <c r="A383" s="14"/>
      <c r="B383" s="241"/>
      <c r="C383" s="242"/>
      <c r="D383" s="232" t="s">
        <v>146</v>
      </c>
      <c r="E383" s="243" t="s">
        <v>19</v>
      </c>
      <c r="F383" s="244" t="s">
        <v>87</v>
      </c>
      <c r="G383" s="242"/>
      <c r="H383" s="245">
        <v>2</v>
      </c>
      <c r="I383" s="246"/>
      <c r="J383" s="242"/>
      <c r="K383" s="242"/>
      <c r="L383" s="247"/>
      <c r="M383" s="248"/>
      <c r="N383" s="249"/>
      <c r="O383" s="249"/>
      <c r="P383" s="249"/>
      <c r="Q383" s="249"/>
      <c r="R383" s="249"/>
      <c r="S383" s="249"/>
      <c r="T383" s="250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1" t="s">
        <v>146</v>
      </c>
      <c r="AU383" s="251" t="s">
        <v>87</v>
      </c>
      <c r="AV383" s="14" t="s">
        <v>87</v>
      </c>
      <c r="AW383" s="14" t="s">
        <v>37</v>
      </c>
      <c r="AX383" s="14" t="s">
        <v>76</v>
      </c>
      <c r="AY383" s="251" t="s">
        <v>135</v>
      </c>
    </row>
    <row r="384" s="15" customFormat="1">
      <c r="A384" s="15"/>
      <c r="B384" s="252"/>
      <c r="C384" s="253"/>
      <c r="D384" s="232" t="s">
        <v>146</v>
      </c>
      <c r="E384" s="254" t="s">
        <v>19</v>
      </c>
      <c r="F384" s="255" t="s">
        <v>183</v>
      </c>
      <c r="G384" s="253"/>
      <c r="H384" s="256">
        <v>6</v>
      </c>
      <c r="I384" s="257"/>
      <c r="J384" s="253"/>
      <c r="K384" s="253"/>
      <c r="L384" s="258"/>
      <c r="M384" s="259"/>
      <c r="N384" s="260"/>
      <c r="O384" s="260"/>
      <c r="P384" s="260"/>
      <c r="Q384" s="260"/>
      <c r="R384" s="260"/>
      <c r="S384" s="260"/>
      <c r="T384" s="261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62" t="s">
        <v>146</v>
      </c>
      <c r="AU384" s="262" t="s">
        <v>87</v>
      </c>
      <c r="AV384" s="15" t="s">
        <v>142</v>
      </c>
      <c r="AW384" s="15" t="s">
        <v>37</v>
      </c>
      <c r="AX384" s="15" t="s">
        <v>80</v>
      </c>
      <c r="AY384" s="262" t="s">
        <v>135</v>
      </c>
    </row>
    <row r="385" s="2" customFormat="1" ht="16.5" customHeight="1">
      <c r="A385" s="38"/>
      <c r="B385" s="39"/>
      <c r="C385" s="264" t="s">
        <v>560</v>
      </c>
      <c r="D385" s="264" t="s">
        <v>301</v>
      </c>
      <c r="E385" s="265" t="s">
        <v>561</v>
      </c>
      <c r="F385" s="266" t="s">
        <v>562</v>
      </c>
      <c r="G385" s="267" t="s">
        <v>368</v>
      </c>
      <c r="H385" s="268">
        <v>12</v>
      </c>
      <c r="I385" s="269"/>
      <c r="J385" s="270">
        <f>ROUND(I385*H385,2)</f>
        <v>0</v>
      </c>
      <c r="K385" s="266" t="s">
        <v>141</v>
      </c>
      <c r="L385" s="271"/>
      <c r="M385" s="272" t="s">
        <v>19</v>
      </c>
      <c r="N385" s="273" t="s">
        <v>47</v>
      </c>
      <c r="O385" s="84"/>
      <c r="P385" s="221">
        <f>O385*H385</f>
        <v>0</v>
      </c>
      <c r="Q385" s="221">
        <v>0.0025000000000000001</v>
      </c>
      <c r="R385" s="221">
        <f>Q385*H385</f>
        <v>0.029999999999999999</v>
      </c>
      <c r="S385" s="221">
        <v>0</v>
      </c>
      <c r="T385" s="222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3" t="s">
        <v>191</v>
      </c>
      <c r="AT385" s="223" t="s">
        <v>301</v>
      </c>
      <c r="AU385" s="223" t="s">
        <v>87</v>
      </c>
      <c r="AY385" s="17" t="s">
        <v>135</v>
      </c>
      <c r="BE385" s="224">
        <f>IF(N385="základní",J385,0)</f>
        <v>0</v>
      </c>
      <c r="BF385" s="224">
        <f>IF(N385="snížená",J385,0)</f>
        <v>0</v>
      </c>
      <c r="BG385" s="224">
        <f>IF(N385="zákl. přenesená",J385,0)</f>
        <v>0</v>
      </c>
      <c r="BH385" s="224">
        <f>IF(N385="sníž. přenesená",J385,0)</f>
        <v>0</v>
      </c>
      <c r="BI385" s="224">
        <f>IF(N385="nulová",J385,0)</f>
        <v>0</v>
      </c>
      <c r="BJ385" s="17" t="s">
        <v>80</v>
      </c>
      <c r="BK385" s="224">
        <f>ROUND(I385*H385,2)</f>
        <v>0</v>
      </c>
      <c r="BL385" s="17" t="s">
        <v>142</v>
      </c>
      <c r="BM385" s="223" t="s">
        <v>563</v>
      </c>
    </row>
    <row r="386" s="13" customFormat="1">
      <c r="A386" s="13"/>
      <c r="B386" s="230"/>
      <c r="C386" s="231"/>
      <c r="D386" s="232" t="s">
        <v>146</v>
      </c>
      <c r="E386" s="233" t="s">
        <v>19</v>
      </c>
      <c r="F386" s="234" t="s">
        <v>564</v>
      </c>
      <c r="G386" s="231"/>
      <c r="H386" s="233" t="s">
        <v>19</v>
      </c>
      <c r="I386" s="235"/>
      <c r="J386" s="231"/>
      <c r="K386" s="231"/>
      <c r="L386" s="236"/>
      <c r="M386" s="237"/>
      <c r="N386" s="238"/>
      <c r="O386" s="238"/>
      <c r="P386" s="238"/>
      <c r="Q386" s="238"/>
      <c r="R386" s="238"/>
      <c r="S386" s="238"/>
      <c r="T386" s="239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0" t="s">
        <v>146</v>
      </c>
      <c r="AU386" s="240" t="s">
        <v>87</v>
      </c>
      <c r="AV386" s="13" t="s">
        <v>80</v>
      </c>
      <c r="AW386" s="13" t="s">
        <v>37</v>
      </c>
      <c r="AX386" s="13" t="s">
        <v>76</v>
      </c>
      <c r="AY386" s="240" t="s">
        <v>135</v>
      </c>
    </row>
    <row r="387" s="14" customFormat="1">
      <c r="A387" s="14"/>
      <c r="B387" s="241"/>
      <c r="C387" s="242"/>
      <c r="D387" s="232" t="s">
        <v>146</v>
      </c>
      <c r="E387" s="243" t="s">
        <v>19</v>
      </c>
      <c r="F387" s="244" t="s">
        <v>565</v>
      </c>
      <c r="G387" s="242"/>
      <c r="H387" s="245">
        <v>6</v>
      </c>
      <c r="I387" s="246"/>
      <c r="J387" s="242"/>
      <c r="K387" s="242"/>
      <c r="L387" s="247"/>
      <c r="M387" s="248"/>
      <c r="N387" s="249"/>
      <c r="O387" s="249"/>
      <c r="P387" s="249"/>
      <c r="Q387" s="249"/>
      <c r="R387" s="249"/>
      <c r="S387" s="249"/>
      <c r="T387" s="250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1" t="s">
        <v>146</v>
      </c>
      <c r="AU387" s="251" t="s">
        <v>87</v>
      </c>
      <c r="AV387" s="14" t="s">
        <v>87</v>
      </c>
      <c r="AW387" s="14" t="s">
        <v>37</v>
      </c>
      <c r="AX387" s="14" t="s">
        <v>76</v>
      </c>
      <c r="AY387" s="251" t="s">
        <v>135</v>
      </c>
    </row>
    <row r="388" s="13" customFormat="1">
      <c r="A388" s="13"/>
      <c r="B388" s="230"/>
      <c r="C388" s="231"/>
      <c r="D388" s="232" t="s">
        <v>146</v>
      </c>
      <c r="E388" s="233" t="s">
        <v>19</v>
      </c>
      <c r="F388" s="234" t="s">
        <v>566</v>
      </c>
      <c r="G388" s="231"/>
      <c r="H388" s="233" t="s">
        <v>19</v>
      </c>
      <c r="I388" s="235"/>
      <c r="J388" s="231"/>
      <c r="K388" s="231"/>
      <c r="L388" s="236"/>
      <c r="M388" s="237"/>
      <c r="N388" s="238"/>
      <c r="O388" s="238"/>
      <c r="P388" s="238"/>
      <c r="Q388" s="238"/>
      <c r="R388" s="238"/>
      <c r="S388" s="238"/>
      <c r="T388" s="23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0" t="s">
        <v>146</v>
      </c>
      <c r="AU388" s="240" t="s">
        <v>87</v>
      </c>
      <c r="AV388" s="13" t="s">
        <v>80</v>
      </c>
      <c r="AW388" s="13" t="s">
        <v>37</v>
      </c>
      <c r="AX388" s="13" t="s">
        <v>76</v>
      </c>
      <c r="AY388" s="240" t="s">
        <v>135</v>
      </c>
    </row>
    <row r="389" s="14" customFormat="1">
      <c r="A389" s="14"/>
      <c r="B389" s="241"/>
      <c r="C389" s="242"/>
      <c r="D389" s="232" t="s">
        <v>146</v>
      </c>
      <c r="E389" s="243" t="s">
        <v>19</v>
      </c>
      <c r="F389" s="244" t="s">
        <v>567</v>
      </c>
      <c r="G389" s="242"/>
      <c r="H389" s="245">
        <v>4</v>
      </c>
      <c r="I389" s="246"/>
      <c r="J389" s="242"/>
      <c r="K389" s="242"/>
      <c r="L389" s="247"/>
      <c r="M389" s="248"/>
      <c r="N389" s="249"/>
      <c r="O389" s="249"/>
      <c r="P389" s="249"/>
      <c r="Q389" s="249"/>
      <c r="R389" s="249"/>
      <c r="S389" s="249"/>
      <c r="T389" s="250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1" t="s">
        <v>146</v>
      </c>
      <c r="AU389" s="251" t="s">
        <v>87</v>
      </c>
      <c r="AV389" s="14" t="s">
        <v>87</v>
      </c>
      <c r="AW389" s="14" t="s">
        <v>37</v>
      </c>
      <c r="AX389" s="14" t="s">
        <v>76</v>
      </c>
      <c r="AY389" s="251" t="s">
        <v>135</v>
      </c>
    </row>
    <row r="390" s="13" customFormat="1">
      <c r="A390" s="13"/>
      <c r="B390" s="230"/>
      <c r="C390" s="231"/>
      <c r="D390" s="232" t="s">
        <v>146</v>
      </c>
      <c r="E390" s="233" t="s">
        <v>19</v>
      </c>
      <c r="F390" s="234" t="s">
        <v>568</v>
      </c>
      <c r="G390" s="231"/>
      <c r="H390" s="233" t="s">
        <v>19</v>
      </c>
      <c r="I390" s="235"/>
      <c r="J390" s="231"/>
      <c r="K390" s="231"/>
      <c r="L390" s="236"/>
      <c r="M390" s="237"/>
      <c r="N390" s="238"/>
      <c r="O390" s="238"/>
      <c r="P390" s="238"/>
      <c r="Q390" s="238"/>
      <c r="R390" s="238"/>
      <c r="S390" s="238"/>
      <c r="T390" s="239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0" t="s">
        <v>146</v>
      </c>
      <c r="AU390" s="240" t="s">
        <v>87</v>
      </c>
      <c r="AV390" s="13" t="s">
        <v>80</v>
      </c>
      <c r="AW390" s="13" t="s">
        <v>37</v>
      </c>
      <c r="AX390" s="13" t="s">
        <v>76</v>
      </c>
      <c r="AY390" s="240" t="s">
        <v>135</v>
      </c>
    </row>
    <row r="391" s="14" customFormat="1">
      <c r="A391" s="14"/>
      <c r="B391" s="241"/>
      <c r="C391" s="242"/>
      <c r="D391" s="232" t="s">
        <v>146</v>
      </c>
      <c r="E391" s="243" t="s">
        <v>19</v>
      </c>
      <c r="F391" s="244" t="s">
        <v>87</v>
      </c>
      <c r="G391" s="242"/>
      <c r="H391" s="245">
        <v>2</v>
      </c>
      <c r="I391" s="246"/>
      <c r="J391" s="242"/>
      <c r="K391" s="242"/>
      <c r="L391" s="247"/>
      <c r="M391" s="248"/>
      <c r="N391" s="249"/>
      <c r="O391" s="249"/>
      <c r="P391" s="249"/>
      <c r="Q391" s="249"/>
      <c r="R391" s="249"/>
      <c r="S391" s="249"/>
      <c r="T391" s="25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1" t="s">
        <v>146</v>
      </c>
      <c r="AU391" s="251" t="s">
        <v>87</v>
      </c>
      <c r="AV391" s="14" t="s">
        <v>87</v>
      </c>
      <c r="AW391" s="14" t="s">
        <v>37</v>
      </c>
      <c r="AX391" s="14" t="s">
        <v>76</v>
      </c>
      <c r="AY391" s="251" t="s">
        <v>135</v>
      </c>
    </row>
    <row r="392" s="15" customFormat="1">
      <c r="A392" s="15"/>
      <c r="B392" s="252"/>
      <c r="C392" s="253"/>
      <c r="D392" s="232" t="s">
        <v>146</v>
      </c>
      <c r="E392" s="254" t="s">
        <v>19</v>
      </c>
      <c r="F392" s="255" t="s">
        <v>183</v>
      </c>
      <c r="G392" s="253"/>
      <c r="H392" s="256">
        <v>12</v>
      </c>
      <c r="I392" s="257"/>
      <c r="J392" s="253"/>
      <c r="K392" s="253"/>
      <c r="L392" s="258"/>
      <c r="M392" s="259"/>
      <c r="N392" s="260"/>
      <c r="O392" s="260"/>
      <c r="P392" s="260"/>
      <c r="Q392" s="260"/>
      <c r="R392" s="260"/>
      <c r="S392" s="260"/>
      <c r="T392" s="261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62" t="s">
        <v>146</v>
      </c>
      <c r="AU392" s="262" t="s">
        <v>87</v>
      </c>
      <c r="AV392" s="15" t="s">
        <v>142</v>
      </c>
      <c r="AW392" s="15" t="s">
        <v>37</v>
      </c>
      <c r="AX392" s="15" t="s">
        <v>80</v>
      </c>
      <c r="AY392" s="262" t="s">
        <v>135</v>
      </c>
    </row>
    <row r="393" s="2" customFormat="1" ht="16.5" customHeight="1">
      <c r="A393" s="38"/>
      <c r="B393" s="39"/>
      <c r="C393" s="264" t="s">
        <v>569</v>
      </c>
      <c r="D393" s="264" t="s">
        <v>301</v>
      </c>
      <c r="E393" s="265" t="s">
        <v>570</v>
      </c>
      <c r="F393" s="266" t="s">
        <v>571</v>
      </c>
      <c r="G393" s="267" t="s">
        <v>368</v>
      </c>
      <c r="H393" s="268">
        <v>6</v>
      </c>
      <c r="I393" s="269"/>
      <c r="J393" s="270">
        <f>ROUND(I393*H393,2)</f>
        <v>0</v>
      </c>
      <c r="K393" s="266" t="s">
        <v>141</v>
      </c>
      <c r="L393" s="271"/>
      <c r="M393" s="272" t="s">
        <v>19</v>
      </c>
      <c r="N393" s="273" t="s">
        <v>47</v>
      </c>
      <c r="O393" s="84"/>
      <c r="P393" s="221">
        <f>O393*H393</f>
        <v>0</v>
      </c>
      <c r="Q393" s="221">
        <v>0.0040000000000000001</v>
      </c>
      <c r="R393" s="221">
        <f>Q393*H393</f>
        <v>0.024</v>
      </c>
      <c r="S393" s="221">
        <v>0</v>
      </c>
      <c r="T393" s="222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3" t="s">
        <v>191</v>
      </c>
      <c r="AT393" s="223" t="s">
        <v>301</v>
      </c>
      <c r="AU393" s="223" t="s">
        <v>87</v>
      </c>
      <c r="AY393" s="17" t="s">
        <v>135</v>
      </c>
      <c r="BE393" s="224">
        <f>IF(N393="základní",J393,0)</f>
        <v>0</v>
      </c>
      <c r="BF393" s="224">
        <f>IF(N393="snížená",J393,0)</f>
        <v>0</v>
      </c>
      <c r="BG393" s="224">
        <f>IF(N393="zákl. přenesená",J393,0)</f>
        <v>0</v>
      </c>
      <c r="BH393" s="224">
        <f>IF(N393="sníž. přenesená",J393,0)</f>
        <v>0</v>
      </c>
      <c r="BI393" s="224">
        <f>IF(N393="nulová",J393,0)</f>
        <v>0</v>
      </c>
      <c r="BJ393" s="17" t="s">
        <v>80</v>
      </c>
      <c r="BK393" s="224">
        <f>ROUND(I393*H393,2)</f>
        <v>0</v>
      </c>
      <c r="BL393" s="17" t="s">
        <v>142</v>
      </c>
      <c r="BM393" s="223" t="s">
        <v>572</v>
      </c>
    </row>
    <row r="394" s="13" customFormat="1">
      <c r="A394" s="13"/>
      <c r="B394" s="230"/>
      <c r="C394" s="231"/>
      <c r="D394" s="232" t="s">
        <v>146</v>
      </c>
      <c r="E394" s="233" t="s">
        <v>19</v>
      </c>
      <c r="F394" s="234" t="s">
        <v>573</v>
      </c>
      <c r="G394" s="231"/>
      <c r="H394" s="233" t="s">
        <v>19</v>
      </c>
      <c r="I394" s="235"/>
      <c r="J394" s="231"/>
      <c r="K394" s="231"/>
      <c r="L394" s="236"/>
      <c r="M394" s="237"/>
      <c r="N394" s="238"/>
      <c r="O394" s="238"/>
      <c r="P394" s="238"/>
      <c r="Q394" s="238"/>
      <c r="R394" s="238"/>
      <c r="S394" s="238"/>
      <c r="T394" s="239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0" t="s">
        <v>146</v>
      </c>
      <c r="AU394" s="240" t="s">
        <v>87</v>
      </c>
      <c r="AV394" s="13" t="s">
        <v>80</v>
      </c>
      <c r="AW394" s="13" t="s">
        <v>37</v>
      </c>
      <c r="AX394" s="13" t="s">
        <v>76</v>
      </c>
      <c r="AY394" s="240" t="s">
        <v>135</v>
      </c>
    </row>
    <row r="395" s="14" customFormat="1">
      <c r="A395" s="14"/>
      <c r="B395" s="241"/>
      <c r="C395" s="242"/>
      <c r="D395" s="232" t="s">
        <v>146</v>
      </c>
      <c r="E395" s="243" t="s">
        <v>19</v>
      </c>
      <c r="F395" s="244" t="s">
        <v>567</v>
      </c>
      <c r="G395" s="242"/>
      <c r="H395" s="245">
        <v>4</v>
      </c>
      <c r="I395" s="246"/>
      <c r="J395" s="242"/>
      <c r="K395" s="242"/>
      <c r="L395" s="247"/>
      <c r="M395" s="248"/>
      <c r="N395" s="249"/>
      <c r="O395" s="249"/>
      <c r="P395" s="249"/>
      <c r="Q395" s="249"/>
      <c r="R395" s="249"/>
      <c r="S395" s="249"/>
      <c r="T395" s="250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1" t="s">
        <v>146</v>
      </c>
      <c r="AU395" s="251" t="s">
        <v>87</v>
      </c>
      <c r="AV395" s="14" t="s">
        <v>87</v>
      </c>
      <c r="AW395" s="14" t="s">
        <v>37</v>
      </c>
      <c r="AX395" s="14" t="s">
        <v>76</v>
      </c>
      <c r="AY395" s="251" t="s">
        <v>135</v>
      </c>
    </row>
    <row r="396" s="13" customFormat="1">
      <c r="A396" s="13"/>
      <c r="B396" s="230"/>
      <c r="C396" s="231"/>
      <c r="D396" s="232" t="s">
        <v>146</v>
      </c>
      <c r="E396" s="233" t="s">
        <v>19</v>
      </c>
      <c r="F396" s="234" t="s">
        <v>574</v>
      </c>
      <c r="G396" s="231"/>
      <c r="H396" s="233" t="s">
        <v>19</v>
      </c>
      <c r="I396" s="235"/>
      <c r="J396" s="231"/>
      <c r="K396" s="231"/>
      <c r="L396" s="236"/>
      <c r="M396" s="237"/>
      <c r="N396" s="238"/>
      <c r="O396" s="238"/>
      <c r="P396" s="238"/>
      <c r="Q396" s="238"/>
      <c r="R396" s="238"/>
      <c r="S396" s="238"/>
      <c r="T396" s="239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0" t="s">
        <v>146</v>
      </c>
      <c r="AU396" s="240" t="s">
        <v>87</v>
      </c>
      <c r="AV396" s="13" t="s">
        <v>80</v>
      </c>
      <c r="AW396" s="13" t="s">
        <v>37</v>
      </c>
      <c r="AX396" s="13" t="s">
        <v>76</v>
      </c>
      <c r="AY396" s="240" t="s">
        <v>135</v>
      </c>
    </row>
    <row r="397" s="14" customFormat="1">
      <c r="A397" s="14"/>
      <c r="B397" s="241"/>
      <c r="C397" s="242"/>
      <c r="D397" s="232" t="s">
        <v>146</v>
      </c>
      <c r="E397" s="243" t="s">
        <v>19</v>
      </c>
      <c r="F397" s="244" t="s">
        <v>87</v>
      </c>
      <c r="G397" s="242"/>
      <c r="H397" s="245">
        <v>2</v>
      </c>
      <c r="I397" s="246"/>
      <c r="J397" s="242"/>
      <c r="K397" s="242"/>
      <c r="L397" s="247"/>
      <c r="M397" s="248"/>
      <c r="N397" s="249"/>
      <c r="O397" s="249"/>
      <c r="P397" s="249"/>
      <c r="Q397" s="249"/>
      <c r="R397" s="249"/>
      <c r="S397" s="249"/>
      <c r="T397" s="250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1" t="s">
        <v>146</v>
      </c>
      <c r="AU397" s="251" t="s">
        <v>87</v>
      </c>
      <c r="AV397" s="14" t="s">
        <v>87</v>
      </c>
      <c r="AW397" s="14" t="s">
        <v>37</v>
      </c>
      <c r="AX397" s="14" t="s">
        <v>76</v>
      </c>
      <c r="AY397" s="251" t="s">
        <v>135</v>
      </c>
    </row>
    <row r="398" s="15" customFormat="1">
      <c r="A398" s="15"/>
      <c r="B398" s="252"/>
      <c r="C398" s="253"/>
      <c r="D398" s="232" t="s">
        <v>146</v>
      </c>
      <c r="E398" s="254" t="s">
        <v>19</v>
      </c>
      <c r="F398" s="255" t="s">
        <v>183</v>
      </c>
      <c r="G398" s="253"/>
      <c r="H398" s="256">
        <v>6</v>
      </c>
      <c r="I398" s="257"/>
      <c r="J398" s="253"/>
      <c r="K398" s="253"/>
      <c r="L398" s="258"/>
      <c r="M398" s="259"/>
      <c r="N398" s="260"/>
      <c r="O398" s="260"/>
      <c r="P398" s="260"/>
      <c r="Q398" s="260"/>
      <c r="R398" s="260"/>
      <c r="S398" s="260"/>
      <c r="T398" s="261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62" t="s">
        <v>146</v>
      </c>
      <c r="AU398" s="262" t="s">
        <v>87</v>
      </c>
      <c r="AV398" s="15" t="s">
        <v>142</v>
      </c>
      <c r="AW398" s="15" t="s">
        <v>37</v>
      </c>
      <c r="AX398" s="15" t="s">
        <v>80</v>
      </c>
      <c r="AY398" s="262" t="s">
        <v>135</v>
      </c>
    </row>
    <row r="399" s="2" customFormat="1" ht="16.5" customHeight="1">
      <c r="A399" s="38"/>
      <c r="B399" s="39"/>
      <c r="C399" s="264" t="s">
        <v>575</v>
      </c>
      <c r="D399" s="264" t="s">
        <v>301</v>
      </c>
      <c r="E399" s="265" t="s">
        <v>576</v>
      </c>
      <c r="F399" s="266" t="s">
        <v>577</v>
      </c>
      <c r="G399" s="267" t="s">
        <v>368</v>
      </c>
      <c r="H399" s="268">
        <v>2</v>
      </c>
      <c r="I399" s="269"/>
      <c r="J399" s="270">
        <f>ROUND(I399*H399,2)</f>
        <v>0</v>
      </c>
      <c r="K399" s="266" t="s">
        <v>141</v>
      </c>
      <c r="L399" s="271"/>
      <c r="M399" s="272" t="s">
        <v>19</v>
      </c>
      <c r="N399" s="273" t="s">
        <v>47</v>
      </c>
      <c r="O399" s="84"/>
      <c r="P399" s="221">
        <f>O399*H399</f>
        <v>0</v>
      </c>
      <c r="Q399" s="221">
        <v>0.0040000000000000001</v>
      </c>
      <c r="R399" s="221">
        <f>Q399*H399</f>
        <v>0.0080000000000000002</v>
      </c>
      <c r="S399" s="221">
        <v>0</v>
      </c>
      <c r="T399" s="222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3" t="s">
        <v>191</v>
      </c>
      <c r="AT399" s="223" t="s">
        <v>301</v>
      </c>
      <c r="AU399" s="223" t="s">
        <v>87</v>
      </c>
      <c r="AY399" s="17" t="s">
        <v>135</v>
      </c>
      <c r="BE399" s="224">
        <f>IF(N399="základní",J399,0)</f>
        <v>0</v>
      </c>
      <c r="BF399" s="224">
        <f>IF(N399="snížená",J399,0)</f>
        <v>0</v>
      </c>
      <c r="BG399" s="224">
        <f>IF(N399="zákl. přenesená",J399,0)</f>
        <v>0</v>
      </c>
      <c r="BH399" s="224">
        <f>IF(N399="sníž. přenesená",J399,0)</f>
        <v>0</v>
      </c>
      <c r="BI399" s="224">
        <f>IF(N399="nulová",J399,0)</f>
        <v>0</v>
      </c>
      <c r="BJ399" s="17" t="s">
        <v>80</v>
      </c>
      <c r="BK399" s="224">
        <f>ROUND(I399*H399,2)</f>
        <v>0</v>
      </c>
      <c r="BL399" s="17" t="s">
        <v>142</v>
      </c>
      <c r="BM399" s="223" t="s">
        <v>578</v>
      </c>
    </row>
    <row r="400" s="13" customFormat="1">
      <c r="A400" s="13"/>
      <c r="B400" s="230"/>
      <c r="C400" s="231"/>
      <c r="D400" s="232" t="s">
        <v>146</v>
      </c>
      <c r="E400" s="233" t="s">
        <v>19</v>
      </c>
      <c r="F400" s="234" t="s">
        <v>579</v>
      </c>
      <c r="G400" s="231"/>
      <c r="H400" s="233" t="s">
        <v>19</v>
      </c>
      <c r="I400" s="235"/>
      <c r="J400" s="231"/>
      <c r="K400" s="231"/>
      <c r="L400" s="236"/>
      <c r="M400" s="237"/>
      <c r="N400" s="238"/>
      <c r="O400" s="238"/>
      <c r="P400" s="238"/>
      <c r="Q400" s="238"/>
      <c r="R400" s="238"/>
      <c r="S400" s="238"/>
      <c r="T400" s="239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0" t="s">
        <v>146</v>
      </c>
      <c r="AU400" s="240" t="s">
        <v>87</v>
      </c>
      <c r="AV400" s="13" t="s">
        <v>80</v>
      </c>
      <c r="AW400" s="13" t="s">
        <v>37</v>
      </c>
      <c r="AX400" s="13" t="s">
        <v>76</v>
      </c>
      <c r="AY400" s="240" t="s">
        <v>135</v>
      </c>
    </row>
    <row r="401" s="14" customFormat="1">
      <c r="A401" s="14"/>
      <c r="B401" s="241"/>
      <c r="C401" s="242"/>
      <c r="D401" s="232" t="s">
        <v>146</v>
      </c>
      <c r="E401" s="243" t="s">
        <v>19</v>
      </c>
      <c r="F401" s="244" t="s">
        <v>87</v>
      </c>
      <c r="G401" s="242"/>
      <c r="H401" s="245">
        <v>2</v>
      </c>
      <c r="I401" s="246"/>
      <c r="J401" s="242"/>
      <c r="K401" s="242"/>
      <c r="L401" s="247"/>
      <c r="M401" s="248"/>
      <c r="N401" s="249"/>
      <c r="O401" s="249"/>
      <c r="P401" s="249"/>
      <c r="Q401" s="249"/>
      <c r="R401" s="249"/>
      <c r="S401" s="249"/>
      <c r="T401" s="250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1" t="s">
        <v>146</v>
      </c>
      <c r="AU401" s="251" t="s">
        <v>87</v>
      </c>
      <c r="AV401" s="14" t="s">
        <v>87</v>
      </c>
      <c r="AW401" s="14" t="s">
        <v>37</v>
      </c>
      <c r="AX401" s="14" t="s">
        <v>80</v>
      </c>
      <c r="AY401" s="251" t="s">
        <v>135</v>
      </c>
    </row>
    <row r="402" s="2" customFormat="1" ht="16.5" customHeight="1">
      <c r="A402" s="38"/>
      <c r="B402" s="39"/>
      <c r="C402" s="212" t="s">
        <v>580</v>
      </c>
      <c r="D402" s="212" t="s">
        <v>137</v>
      </c>
      <c r="E402" s="213" t="s">
        <v>581</v>
      </c>
      <c r="F402" s="214" t="s">
        <v>582</v>
      </c>
      <c r="G402" s="215" t="s">
        <v>368</v>
      </c>
      <c r="H402" s="216">
        <v>15</v>
      </c>
      <c r="I402" s="217"/>
      <c r="J402" s="218">
        <f>ROUND(I402*H402,2)</f>
        <v>0</v>
      </c>
      <c r="K402" s="214" t="s">
        <v>141</v>
      </c>
      <c r="L402" s="44"/>
      <c r="M402" s="219" t="s">
        <v>19</v>
      </c>
      <c r="N402" s="220" t="s">
        <v>47</v>
      </c>
      <c r="O402" s="84"/>
      <c r="P402" s="221">
        <f>O402*H402</f>
        <v>0</v>
      </c>
      <c r="Q402" s="221">
        <v>0.10940999999999999</v>
      </c>
      <c r="R402" s="221">
        <f>Q402*H402</f>
        <v>1.6411499999999999</v>
      </c>
      <c r="S402" s="221">
        <v>0</v>
      </c>
      <c r="T402" s="222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3" t="s">
        <v>142</v>
      </c>
      <c r="AT402" s="223" t="s">
        <v>137</v>
      </c>
      <c r="AU402" s="223" t="s">
        <v>87</v>
      </c>
      <c r="AY402" s="17" t="s">
        <v>135</v>
      </c>
      <c r="BE402" s="224">
        <f>IF(N402="základní",J402,0)</f>
        <v>0</v>
      </c>
      <c r="BF402" s="224">
        <f>IF(N402="snížená",J402,0)</f>
        <v>0</v>
      </c>
      <c r="BG402" s="224">
        <f>IF(N402="zákl. přenesená",J402,0)</f>
        <v>0</v>
      </c>
      <c r="BH402" s="224">
        <f>IF(N402="sníž. přenesená",J402,0)</f>
        <v>0</v>
      </c>
      <c r="BI402" s="224">
        <f>IF(N402="nulová",J402,0)</f>
        <v>0</v>
      </c>
      <c r="BJ402" s="17" t="s">
        <v>80</v>
      </c>
      <c r="BK402" s="224">
        <f>ROUND(I402*H402,2)</f>
        <v>0</v>
      </c>
      <c r="BL402" s="17" t="s">
        <v>142</v>
      </c>
      <c r="BM402" s="223" t="s">
        <v>583</v>
      </c>
    </row>
    <row r="403" s="2" customFormat="1">
      <c r="A403" s="38"/>
      <c r="B403" s="39"/>
      <c r="C403" s="40"/>
      <c r="D403" s="225" t="s">
        <v>144</v>
      </c>
      <c r="E403" s="40"/>
      <c r="F403" s="226" t="s">
        <v>584</v>
      </c>
      <c r="G403" s="40"/>
      <c r="H403" s="40"/>
      <c r="I403" s="227"/>
      <c r="J403" s="40"/>
      <c r="K403" s="40"/>
      <c r="L403" s="44"/>
      <c r="M403" s="228"/>
      <c r="N403" s="229"/>
      <c r="O403" s="84"/>
      <c r="P403" s="84"/>
      <c r="Q403" s="84"/>
      <c r="R403" s="84"/>
      <c r="S403" s="84"/>
      <c r="T403" s="85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144</v>
      </c>
      <c r="AU403" s="17" t="s">
        <v>87</v>
      </c>
    </row>
    <row r="404" s="13" customFormat="1">
      <c r="A404" s="13"/>
      <c r="B404" s="230"/>
      <c r="C404" s="231"/>
      <c r="D404" s="232" t="s">
        <v>146</v>
      </c>
      <c r="E404" s="233" t="s">
        <v>19</v>
      </c>
      <c r="F404" s="234" t="s">
        <v>585</v>
      </c>
      <c r="G404" s="231"/>
      <c r="H404" s="233" t="s">
        <v>19</v>
      </c>
      <c r="I404" s="235"/>
      <c r="J404" s="231"/>
      <c r="K404" s="231"/>
      <c r="L404" s="236"/>
      <c r="M404" s="237"/>
      <c r="N404" s="238"/>
      <c r="O404" s="238"/>
      <c r="P404" s="238"/>
      <c r="Q404" s="238"/>
      <c r="R404" s="238"/>
      <c r="S404" s="238"/>
      <c r="T404" s="239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0" t="s">
        <v>146</v>
      </c>
      <c r="AU404" s="240" t="s">
        <v>87</v>
      </c>
      <c r="AV404" s="13" t="s">
        <v>80</v>
      </c>
      <c r="AW404" s="13" t="s">
        <v>37</v>
      </c>
      <c r="AX404" s="13" t="s">
        <v>76</v>
      </c>
      <c r="AY404" s="240" t="s">
        <v>135</v>
      </c>
    </row>
    <row r="405" s="14" customFormat="1">
      <c r="A405" s="14"/>
      <c r="B405" s="241"/>
      <c r="C405" s="242"/>
      <c r="D405" s="232" t="s">
        <v>146</v>
      </c>
      <c r="E405" s="243" t="s">
        <v>19</v>
      </c>
      <c r="F405" s="244" t="s">
        <v>184</v>
      </c>
      <c r="G405" s="242"/>
      <c r="H405" s="245">
        <v>7</v>
      </c>
      <c r="I405" s="246"/>
      <c r="J405" s="242"/>
      <c r="K405" s="242"/>
      <c r="L405" s="247"/>
      <c r="M405" s="248"/>
      <c r="N405" s="249"/>
      <c r="O405" s="249"/>
      <c r="P405" s="249"/>
      <c r="Q405" s="249"/>
      <c r="R405" s="249"/>
      <c r="S405" s="249"/>
      <c r="T405" s="250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1" t="s">
        <v>146</v>
      </c>
      <c r="AU405" s="251" t="s">
        <v>87</v>
      </c>
      <c r="AV405" s="14" t="s">
        <v>87</v>
      </c>
      <c r="AW405" s="14" t="s">
        <v>37</v>
      </c>
      <c r="AX405" s="14" t="s">
        <v>76</v>
      </c>
      <c r="AY405" s="251" t="s">
        <v>135</v>
      </c>
    </row>
    <row r="406" s="13" customFormat="1">
      <c r="A406" s="13"/>
      <c r="B406" s="230"/>
      <c r="C406" s="231"/>
      <c r="D406" s="232" t="s">
        <v>146</v>
      </c>
      <c r="E406" s="233" t="s">
        <v>19</v>
      </c>
      <c r="F406" s="234" t="s">
        <v>544</v>
      </c>
      <c r="G406" s="231"/>
      <c r="H406" s="233" t="s">
        <v>19</v>
      </c>
      <c r="I406" s="235"/>
      <c r="J406" s="231"/>
      <c r="K406" s="231"/>
      <c r="L406" s="236"/>
      <c r="M406" s="237"/>
      <c r="N406" s="238"/>
      <c r="O406" s="238"/>
      <c r="P406" s="238"/>
      <c r="Q406" s="238"/>
      <c r="R406" s="238"/>
      <c r="S406" s="238"/>
      <c r="T406" s="239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0" t="s">
        <v>146</v>
      </c>
      <c r="AU406" s="240" t="s">
        <v>87</v>
      </c>
      <c r="AV406" s="13" t="s">
        <v>80</v>
      </c>
      <c r="AW406" s="13" t="s">
        <v>37</v>
      </c>
      <c r="AX406" s="13" t="s">
        <v>76</v>
      </c>
      <c r="AY406" s="240" t="s">
        <v>135</v>
      </c>
    </row>
    <row r="407" s="14" customFormat="1">
      <c r="A407" s="14"/>
      <c r="B407" s="241"/>
      <c r="C407" s="242"/>
      <c r="D407" s="232" t="s">
        <v>146</v>
      </c>
      <c r="E407" s="243" t="s">
        <v>19</v>
      </c>
      <c r="F407" s="244" t="s">
        <v>191</v>
      </c>
      <c r="G407" s="242"/>
      <c r="H407" s="245">
        <v>8</v>
      </c>
      <c r="I407" s="246"/>
      <c r="J407" s="242"/>
      <c r="K407" s="242"/>
      <c r="L407" s="247"/>
      <c r="M407" s="248"/>
      <c r="N407" s="249"/>
      <c r="O407" s="249"/>
      <c r="P407" s="249"/>
      <c r="Q407" s="249"/>
      <c r="R407" s="249"/>
      <c r="S407" s="249"/>
      <c r="T407" s="250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1" t="s">
        <v>146</v>
      </c>
      <c r="AU407" s="251" t="s">
        <v>87</v>
      </c>
      <c r="AV407" s="14" t="s">
        <v>87</v>
      </c>
      <c r="AW407" s="14" t="s">
        <v>37</v>
      </c>
      <c r="AX407" s="14" t="s">
        <v>76</v>
      </c>
      <c r="AY407" s="251" t="s">
        <v>135</v>
      </c>
    </row>
    <row r="408" s="15" customFormat="1">
      <c r="A408" s="15"/>
      <c r="B408" s="252"/>
      <c r="C408" s="253"/>
      <c r="D408" s="232" t="s">
        <v>146</v>
      </c>
      <c r="E408" s="254" t="s">
        <v>19</v>
      </c>
      <c r="F408" s="255" t="s">
        <v>183</v>
      </c>
      <c r="G408" s="253"/>
      <c r="H408" s="256">
        <v>15</v>
      </c>
      <c r="I408" s="257"/>
      <c r="J408" s="253"/>
      <c r="K408" s="253"/>
      <c r="L408" s="258"/>
      <c r="M408" s="259"/>
      <c r="N408" s="260"/>
      <c r="O408" s="260"/>
      <c r="P408" s="260"/>
      <c r="Q408" s="260"/>
      <c r="R408" s="260"/>
      <c r="S408" s="260"/>
      <c r="T408" s="261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62" t="s">
        <v>146</v>
      </c>
      <c r="AU408" s="262" t="s">
        <v>87</v>
      </c>
      <c r="AV408" s="15" t="s">
        <v>142</v>
      </c>
      <c r="AW408" s="15" t="s">
        <v>37</v>
      </c>
      <c r="AX408" s="15" t="s">
        <v>80</v>
      </c>
      <c r="AY408" s="262" t="s">
        <v>135</v>
      </c>
    </row>
    <row r="409" s="2" customFormat="1" ht="16.5" customHeight="1">
      <c r="A409" s="38"/>
      <c r="B409" s="39"/>
      <c r="C409" s="264" t="s">
        <v>586</v>
      </c>
      <c r="D409" s="264" t="s">
        <v>301</v>
      </c>
      <c r="E409" s="265" t="s">
        <v>587</v>
      </c>
      <c r="F409" s="266" t="s">
        <v>588</v>
      </c>
      <c r="G409" s="267" t="s">
        <v>368</v>
      </c>
      <c r="H409" s="268">
        <v>8</v>
      </c>
      <c r="I409" s="269"/>
      <c r="J409" s="270">
        <f>ROUND(I409*H409,2)</f>
        <v>0</v>
      </c>
      <c r="K409" s="266" t="s">
        <v>141</v>
      </c>
      <c r="L409" s="271"/>
      <c r="M409" s="272" t="s">
        <v>19</v>
      </c>
      <c r="N409" s="273" t="s">
        <v>47</v>
      </c>
      <c r="O409" s="84"/>
      <c r="P409" s="221">
        <f>O409*H409</f>
        <v>0</v>
      </c>
      <c r="Q409" s="221">
        <v>0.0061000000000000004</v>
      </c>
      <c r="R409" s="221">
        <f>Q409*H409</f>
        <v>0.048800000000000003</v>
      </c>
      <c r="S409" s="221">
        <v>0</v>
      </c>
      <c r="T409" s="222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3" t="s">
        <v>191</v>
      </c>
      <c r="AT409" s="223" t="s">
        <v>301</v>
      </c>
      <c r="AU409" s="223" t="s">
        <v>87</v>
      </c>
      <c r="AY409" s="17" t="s">
        <v>135</v>
      </c>
      <c r="BE409" s="224">
        <f>IF(N409="základní",J409,0)</f>
        <v>0</v>
      </c>
      <c r="BF409" s="224">
        <f>IF(N409="snížená",J409,0)</f>
        <v>0</v>
      </c>
      <c r="BG409" s="224">
        <f>IF(N409="zákl. přenesená",J409,0)</f>
        <v>0</v>
      </c>
      <c r="BH409" s="224">
        <f>IF(N409="sníž. přenesená",J409,0)</f>
        <v>0</v>
      </c>
      <c r="BI409" s="224">
        <f>IF(N409="nulová",J409,0)</f>
        <v>0</v>
      </c>
      <c r="BJ409" s="17" t="s">
        <v>80</v>
      </c>
      <c r="BK409" s="224">
        <f>ROUND(I409*H409,2)</f>
        <v>0</v>
      </c>
      <c r="BL409" s="17" t="s">
        <v>142</v>
      </c>
      <c r="BM409" s="223" t="s">
        <v>589</v>
      </c>
    </row>
    <row r="410" s="2" customFormat="1" ht="21.75" customHeight="1">
      <c r="A410" s="38"/>
      <c r="B410" s="39"/>
      <c r="C410" s="212" t="s">
        <v>590</v>
      </c>
      <c r="D410" s="212" t="s">
        <v>137</v>
      </c>
      <c r="E410" s="213" t="s">
        <v>591</v>
      </c>
      <c r="F410" s="214" t="s">
        <v>592</v>
      </c>
      <c r="G410" s="215" t="s">
        <v>229</v>
      </c>
      <c r="H410" s="216">
        <v>1439</v>
      </c>
      <c r="I410" s="217"/>
      <c r="J410" s="218">
        <f>ROUND(I410*H410,2)</f>
        <v>0</v>
      </c>
      <c r="K410" s="214" t="s">
        <v>141</v>
      </c>
      <c r="L410" s="44"/>
      <c r="M410" s="219" t="s">
        <v>19</v>
      </c>
      <c r="N410" s="220" t="s">
        <v>47</v>
      </c>
      <c r="O410" s="84"/>
      <c r="P410" s="221">
        <f>O410*H410</f>
        <v>0</v>
      </c>
      <c r="Q410" s="221">
        <v>0.00033</v>
      </c>
      <c r="R410" s="221">
        <f>Q410*H410</f>
        <v>0.47487000000000001</v>
      </c>
      <c r="S410" s="221">
        <v>0</v>
      </c>
      <c r="T410" s="222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3" t="s">
        <v>142</v>
      </c>
      <c r="AT410" s="223" t="s">
        <v>137</v>
      </c>
      <c r="AU410" s="223" t="s">
        <v>87</v>
      </c>
      <c r="AY410" s="17" t="s">
        <v>135</v>
      </c>
      <c r="BE410" s="224">
        <f>IF(N410="základní",J410,0)</f>
        <v>0</v>
      </c>
      <c r="BF410" s="224">
        <f>IF(N410="snížená",J410,0)</f>
        <v>0</v>
      </c>
      <c r="BG410" s="224">
        <f>IF(N410="zákl. přenesená",J410,0)</f>
        <v>0</v>
      </c>
      <c r="BH410" s="224">
        <f>IF(N410="sníž. přenesená",J410,0)</f>
        <v>0</v>
      </c>
      <c r="BI410" s="224">
        <f>IF(N410="nulová",J410,0)</f>
        <v>0</v>
      </c>
      <c r="BJ410" s="17" t="s">
        <v>80</v>
      </c>
      <c r="BK410" s="224">
        <f>ROUND(I410*H410,2)</f>
        <v>0</v>
      </c>
      <c r="BL410" s="17" t="s">
        <v>142</v>
      </c>
      <c r="BM410" s="223" t="s">
        <v>593</v>
      </c>
    </row>
    <row r="411" s="2" customFormat="1">
      <c r="A411" s="38"/>
      <c r="B411" s="39"/>
      <c r="C411" s="40"/>
      <c r="D411" s="225" t="s">
        <v>144</v>
      </c>
      <c r="E411" s="40"/>
      <c r="F411" s="226" t="s">
        <v>594</v>
      </c>
      <c r="G411" s="40"/>
      <c r="H411" s="40"/>
      <c r="I411" s="227"/>
      <c r="J411" s="40"/>
      <c r="K411" s="40"/>
      <c r="L411" s="44"/>
      <c r="M411" s="228"/>
      <c r="N411" s="229"/>
      <c r="O411" s="84"/>
      <c r="P411" s="84"/>
      <c r="Q411" s="84"/>
      <c r="R411" s="84"/>
      <c r="S411" s="84"/>
      <c r="T411" s="85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144</v>
      </c>
      <c r="AU411" s="17" t="s">
        <v>87</v>
      </c>
    </row>
    <row r="412" s="13" customFormat="1">
      <c r="A412" s="13"/>
      <c r="B412" s="230"/>
      <c r="C412" s="231"/>
      <c r="D412" s="232" t="s">
        <v>146</v>
      </c>
      <c r="E412" s="233" t="s">
        <v>19</v>
      </c>
      <c r="F412" s="234" t="s">
        <v>595</v>
      </c>
      <c r="G412" s="231"/>
      <c r="H412" s="233" t="s">
        <v>19</v>
      </c>
      <c r="I412" s="235"/>
      <c r="J412" s="231"/>
      <c r="K412" s="231"/>
      <c r="L412" s="236"/>
      <c r="M412" s="237"/>
      <c r="N412" s="238"/>
      <c r="O412" s="238"/>
      <c r="P412" s="238"/>
      <c r="Q412" s="238"/>
      <c r="R412" s="238"/>
      <c r="S412" s="238"/>
      <c r="T412" s="239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0" t="s">
        <v>146</v>
      </c>
      <c r="AU412" s="240" t="s">
        <v>87</v>
      </c>
      <c r="AV412" s="13" t="s">
        <v>80</v>
      </c>
      <c r="AW412" s="13" t="s">
        <v>37</v>
      </c>
      <c r="AX412" s="13" t="s">
        <v>76</v>
      </c>
      <c r="AY412" s="240" t="s">
        <v>135</v>
      </c>
    </row>
    <row r="413" s="14" customFormat="1">
      <c r="A413" s="14"/>
      <c r="B413" s="241"/>
      <c r="C413" s="242"/>
      <c r="D413" s="232" t="s">
        <v>146</v>
      </c>
      <c r="E413" s="243" t="s">
        <v>19</v>
      </c>
      <c r="F413" s="244" t="s">
        <v>596</v>
      </c>
      <c r="G413" s="242"/>
      <c r="H413" s="245">
        <v>1439</v>
      </c>
      <c r="I413" s="246"/>
      <c r="J413" s="242"/>
      <c r="K413" s="242"/>
      <c r="L413" s="247"/>
      <c r="M413" s="248"/>
      <c r="N413" s="249"/>
      <c r="O413" s="249"/>
      <c r="P413" s="249"/>
      <c r="Q413" s="249"/>
      <c r="R413" s="249"/>
      <c r="S413" s="249"/>
      <c r="T413" s="250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1" t="s">
        <v>146</v>
      </c>
      <c r="AU413" s="251" t="s">
        <v>87</v>
      </c>
      <c r="AV413" s="14" t="s">
        <v>87</v>
      </c>
      <c r="AW413" s="14" t="s">
        <v>37</v>
      </c>
      <c r="AX413" s="14" t="s">
        <v>80</v>
      </c>
      <c r="AY413" s="251" t="s">
        <v>135</v>
      </c>
    </row>
    <row r="414" s="2" customFormat="1" ht="21.75" customHeight="1">
      <c r="A414" s="38"/>
      <c r="B414" s="39"/>
      <c r="C414" s="212" t="s">
        <v>597</v>
      </c>
      <c r="D414" s="212" t="s">
        <v>137</v>
      </c>
      <c r="E414" s="213" t="s">
        <v>598</v>
      </c>
      <c r="F414" s="214" t="s">
        <v>599</v>
      </c>
      <c r="G414" s="215" t="s">
        <v>229</v>
      </c>
      <c r="H414" s="216">
        <v>157</v>
      </c>
      <c r="I414" s="217"/>
      <c r="J414" s="218">
        <f>ROUND(I414*H414,2)</f>
        <v>0</v>
      </c>
      <c r="K414" s="214" t="s">
        <v>141</v>
      </c>
      <c r="L414" s="44"/>
      <c r="M414" s="219" t="s">
        <v>19</v>
      </c>
      <c r="N414" s="220" t="s">
        <v>47</v>
      </c>
      <c r="O414" s="84"/>
      <c r="P414" s="221">
        <f>O414*H414</f>
        <v>0</v>
      </c>
      <c r="Q414" s="221">
        <v>0.00033</v>
      </c>
      <c r="R414" s="221">
        <f>Q414*H414</f>
        <v>0.051810000000000002</v>
      </c>
      <c r="S414" s="221">
        <v>0</v>
      </c>
      <c r="T414" s="222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3" t="s">
        <v>142</v>
      </c>
      <c r="AT414" s="223" t="s">
        <v>137</v>
      </c>
      <c r="AU414" s="223" t="s">
        <v>87</v>
      </c>
      <c r="AY414" s="17" t="s">
        <v>135</v>
      </c>
      <c r="BE414" s="224">
        <f>IF(N414="základní",J414,0)</f>
        <v>0</v>
      </c>
      <c r="BF414" s="224">
        <f>IF(N414="snížená",J414,0)</f>
        <v>0</v>
      </c>
      <c r="BG414" s="224">
        <f>IF(N414="zákl. přenesená",J414,0)</f>
        <v>0</v>
      </c>
      <c r="BH414" s="224">
        <f>IF(N414="sníž. přenesená",J414,0)</f>
        <v>0</v>
      </c>
      <c r="BI414" s="224">
        <f>IF(N414="nulová",J414,0)</f>
        <v>0</v>
      </c>
      <c r="BJ414" s="17" t="s">
        <v>80</v>
      </c>
      <c r="BK414" s="224">
        <f>ROUND(I414*H414,2)</f>
        <v>0</v>
      </c>
      <c r="BL414" s="17" t="s">
        <v>142</v>
      </c>
      <c r="BM414" s="223" t="s">
        <v>600</v>
      </c>
    </row>
    <row r="415" s="2" customFormat="1">
      <c r="A415" s="38"/>
      <c r="B415" s="39"/>
      <c r="C415" s="40"/>
      <c r="D415" s="225" t="s">
        <v>144</v>
      </c>
      <c r="E415" s="40"/>
      <c r="F415" s="226" t="s">
        <v>601</v>
      </c>
      <c r="G415" s="40"/>
      <c r="H415" s="40"/>
      <c r="I415" s="227"/>
      <c r="J415" s="40"/>
      <c r="K415" s="40"/>
      <c r="L415" s="44"/>
      <c r="M415" s="228"/>
      <c r="N415" s="229"/>
      <c r="O415" s="84"/>
      <c r="P415" s="84"/>
      <c r="Q415" s="84"/>
      <c r="R415" s="84"/>
      <c r="S415" s="84"/>
      <c r="T415" s="85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144</v>
      </c>
      <c r="AU415" s="17" t="s">
        <v>87</v>
      </c>
    </row>
    <row r="416" s="13" customFormat="1">
      <c r="A416" s="13"/>
      <c r="B416" s="230"/>
      <c r="C416" s="231"/>
      <c r="D416" s="232" t="s">
        <v>146</v>
      </c>
      <c r="E416" s="233" t="s">
        <v>19</v>
      </c>
      <c r="F416" s="234" t="s">
        <v>602</v>
      </c>
      <c r="G416" s="231"/>
      <c r="H416" s="233" t="s">
        <v>19</v>
      </c>
      <c r="I416" s="235"/>
      <c r="J416" s="231"/>
      <c r="K416" s="231"/>
      <c r="L416" s="236"/>
      <c r="M416" s="237"/>
      <c r="N416" s="238"/>
      <c r="O416" s="238"/>
      <c r="P416" s="238"/>
      <c r="Q416" s="238"/>
      <c r="R416" s="238"/>
      <c r="S416" s="238"/>
      <c r="T416" s="239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0" t="s">
        <v>146</v>
      </c>
      <c r="AU416" s="240" t="s">
        <v>87</v>
      </c>
      <c r="AV416" s="13" t="s">
        <v>80</v>
      </c>
      <c r="AW416" s="13" t="s">
        <v>37</v>
      </c>
      <c r="AX416" s="13" t="s">
        <v>76</v>
      </c>
      <c r="AY416" s="240" t="s">
        <v>135</v>
      </c>
    </row>
    <row r="417" s="14" customFormat="1">
      <c r="A417" s="14"/>
      <c r="B417" s="241"/>
      <c r="C417" s="242"/>
      <c r="D417" s="232" t="s">
        <v>146</v>
      </c>
      <c r="E417" s="243" t="s">
        <v>19</v>
      </c>
      <c r="F417" s="244" t="s">
        <v>603</v>
      </c>
      <c r="G417" s="242"/>
      <c r="H417" s="245">
        <v>157</v>
      </c>
      <c r="I417" s="246"/>
      <c r="J417" s="242"/>
      <c r="K417" s="242"/>
      <c r="L417" s="247"/>
      <c r="M417" s="248"/>
      <c r="N417" s="249"/>
      <c r="O417" s="249"/>
      <c r="P417" s="249"/>
      <c r="Q417" s="249"/>
      <c r="R417" s="249"/>
      <c r="S417" s="249"/>
      <c r="T417" s="250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1" t="s">
        <v>146</v>
      </c>
      <c r="AU417" s="251" t="s">
        <v>87</v>
      </c>
      <c r="AV417" s="14" t="s">
        <v>87</v>
      </c>
      <c r="AW417" s="14" t="s">
        <v>37</v>
      </c>
      <c r="AX417" s="14" t="s">
        <v>80</v>
      </c>
      <c r="AY417" s="251" t="s">
        <v>135</v>
      </c>
    </row>
    <row r="418" s="2" customFormat="1" ht="21.75" customHeight="1">
      <c r="A418" s="38"/>
      <c r="B418" s="39"/>
      <c r="C418" s="212" t="s">
        <v>604</v>
      </c>
      <c r="D418" s="212" t="s">
        <v>137</v>
      </c>
      <c r="E418" s="213" t="s">
        <v>605</v>
      </c>
      <c r="F418" s="214" t="s">
        <v>606</v>
      </c>
      <c r="G418" s="215" t="s">
        <v>229</v>
      </c>
      <c r="H418" s="216">
        <v>897</v>
      </c>
      <c r="I418" s="217"/>
      <c r="J418" s="218">
        <f>ROUND(I418*H418,2)</f>
        <v>0</v>
      </c>
      <c r="K418" s="214" t="s">
        <v>141</v>
      </c>
      <c r="L418" s="44"/>
      <c r="M418" s="219" t="s">
        <v>19</v>
      </c>
      <c r="N418" s="220" t="s">
        <v>47</v>
      </c>
      <c r="O418" s="84"/>
      <c r="P418" s="221">
        <f>O418*H418</f>
        <v>0</v>
      </c>
      <c r="Q418" s="221">
        <v>0.00064999999999999997</v>
      </c>
      <c r="R418" s="221">
        <f>Q418*H418</f>
        <v>0.58304999999999996</v>
      </c>
      <c r="S418" s="221">
        <v>0</v>
      </c>
      <c r="T418" s="222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3" t="s">
        <v>142</v>
      </c>
      <c r="AT418" s="223" t="s">
        <v>137</v>
      </c>
      <c r="AU418" s="223" t="s">
        <v>87</v>
      </c>
      <c r="AY418" s="17" t="s">
        <v>135</v>
      </c>
      <c r="BE418" s="224">
        <f>IF(N418="základní",J418,0)</f>
        <v>0</v>
      </c>
      <c r="BF418" s="224">
        <f>IF(N418="snížená",J418,0)</f>
        <v>0</v>
      </c>
      <c r="BG418" s="224">
        <f>IF(N418="zákl. přenesená",J418,0)</f>
        <v>0</v>
      </c>
      <c r="BH418" s="224">
        <f>IF(N418="sníž. přenesená",J418,0)</f>
        <v>0</v>
      </c>
      <c r="BI418" s="224">
        <f>IF(N418="nulová",J418,0)</f>
        <v>0</v>
      </c>
      <c r="BJ418" s="17" t="s">
        <v>80</v>
      </c>
      <c r="BK418" s="224">
        <f>ROUND(I418*H418,2)</f>
        <v>0</v>
      </c>
      <c r="BL418" s="17" t="s">
        <v>142</v>
      </c>
      <c r="BM418" s="223" t="s">
        <v>607</v>
      </c>
    </row>
    <row r="419" s="2" customFormat="1">
      <c r="A419" s="38"/>
      <c r="B419" s="39"/>
      <c r="C419" s="40"/>
      <c r="D419" s="225" t="s">
        <v>144</v>
      </c>
      <c r="E419" s="40"/>
      <c r="F419" s="226" t="s">
        <v>608</v>
      </c>
      <c r="G419" s="40"/>
      <c r="H419" s="40"/>
      <c r="I419" s="227"/>
      <c r="J419" s="40"/>
      <c r="K419" s="40"/>
      <c r="L419" s="44"/>
      <c r="M419" s="228"/>
      <c r="N419" s="229"/>
      <c r="O419" s="84"/>
      <c r="P419" s="84"/>
      <c r="Q419" s="84"/>
      <c r="R419" s="84"/>
      <c r="S419" s="84"/>
      <c r="T419" s="85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144</v>
      </c>
      <c r="AU419" s="17" t="s">
        <v>87</v>
      </c>
    </row>
    <row r="420" s="13" customFormat="1">
      <c r="A420" s="13"/>
      <c r="B420" s="230"/>
      <c r="C420" s="231"/>
      <c r="D420" s="232" t="s">
        <v>146</v>
      </c>
      <c r="E420" s="233" t="s">
        <v>19</v>
      </c>
      <c r="F420" s="234" t="s">
        <v>609</v>
      </c>
      <c r="G420" s="231"/>
      <c r="H420" s="233" t="s">
        <v>19</v>
      </c>
      <c r="I420" s="235"/>
      <c r="J420" s="231"/>
      <c r="K420" s="231"/>
      <c r="L420" s="236"/>
      <c r="M420" s="237"/>
      <c r="N420" s="238"/>
      <c r="O420" s="238"/>
      <c r="P420" s="238"/>
      <c r="Q420" s="238"/>
      <c r="R420" s="238"/>
      <c r="S420" s="238"/>
      <c r="T420" s="239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0" t="s">
        <v>146</v>
      </c>
      <c r="AU420" s="240" t="s">
        <v>87</v>
      </c>
      <c r="AV420" s="13" t="s">
        <v>80</v>
      </c>
      <c r="AW420" s="13" t="s">
        <v>37</v>
      </c>
      <c r="AX420" s="13" t="s">
        <v>76</v>
      </c>
      <c r="AY420" s="240" t="s">
        <v>135</v>
      </c>
    </row>
    <row r="421" s="14" customFormat="1">
      <c r="A421" s="14"/>
      <c r="B421" s="241"/>
      <c r="C421" s="242"/>
      <c r="D421" s="232" t="s">
        <v>146</v>
      </c>
      <c r="E421" s="243" t="s">
        <v>19</v>
      </c>
      <c r="F421" s="244" t="s">
        <v>610</v>
      </c>
      <c r="G421" s="242"/>
      <c r="H421" s="245">
        <v>897</v>
      </c>
      <c r="I421" s="246"/>
      <c r="J421" s="242"/>
      <c r="K421" s="242"/>
      <c r="L421" s="247"/>
      <c r="M421" s="248"/>
      <c r="N421" s="249"/>
      <c r="O421" s="249"/>
      <c r="P421" s="249"/>
      <c r="Q421" s="249"/>
      <c r="R421" s="249"/>
      <c r="S421" s="249"/>
      <c r="T421" s="250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1" t="s">
        <v>146</v>
      </c>
      <c r="AU421" s="251" t="s">
        <v>87</v>
      </c>
      <c r="AV421" s="14" t="s">
        <v>87</v>
      </c>
      <c r="AW421" s="14" t="s">
        <v>37</v>
      </c>
      <c r="AX421" s="14" t="s">
        <v>80</v>
      </c>
      <c r="AY421" s="251" t="s">
        <v>135</v>
      </c>
    </row>
    <row r="422" s="2" customFormat="1" ht="21.75" customHeight="1">
      <c r="A422" s="38"/>
      <c r="B422" s="39"/>
      <c r="C422" s="212" t="s">
        <v>611</v>
      </c>
      <c r="D422" s="212" t="s">
        <v>137</v>
      </c>
      <c r="E422" s="213" t="s">
        <v>612</v>
      </c>
      <c r="F422" s="214" t="s">
        <v>613</v>
      </c>
      <c r="G422" s="215" t="s">
        <v>229</v>
      </c>
      <c r="H422" s="216">
        <v>647</v>
      </c>
      <c r="I422" s="217"/>
      <c r="J422" s="218">
        <f>ROUND(I422*H422,2)</f>
        <v>0</v>
      </c>
      <c r="K422" s="214" t="s">
        <v>141</v>
      </c>
      <c r="L422" s="44"/>
      <c r="M422" s="219" t="s">
        <v>19</v>
      </c>
      <c r="N422" s="220" t="s">
        <v>47</v>
      </c>
      <c r="O422" s="84"/>
      <c r="P422" s="221">
        <f>O422*H422</f>
        <v>0</v>
      </c>
      <c r="Q422" s="221">
        <v>0.00038000000000000002</v>
      </c>
      <c r="R422" s="221">
        <f>Q422*H422</f>
        <v>0.24586000000000002</v>
      </c>
      <c r="S422" s="221">
        <v>0</v>
      </c>
      <c r="T422" s="222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3" t="s">
        <v>142</v>
      </c>
      <c r="AT422" s="223" t="s">
        <v>137</v>
      </c>
      <c r="AU422" s="223" t="s">
        <v>87</v>
      </c>
      <c r="AY422" s="17" t="s">
        <v>135</v>
      </c>
      <c r="BE422" s="224">
        <f>IF(N422="základní",J422,0)</f>
        <v>0</v>
      </c>
      <c r="BF422" s="224">
        <f>IF(N422="snížená",J422,0)</f>
        <v>0</v>
      </c>
      <c r="BG422" s="224">
        <f>IF(N422="zákl. přenesená",J422,0)</f>
        <v>0</v>
      </c>
      <c r="BH422" s="224">
        <f>IF(N422="sníž. přenesená",J422,0)</f>
        <v>0</v>
      </c>
      <c r="BI422" s="224">
        <f>IF(N422="nulová",J422,0)</f>
        <v>0</v>
      </c>
      <c r="BJ422" s="17" t="s">
        <v>80</v>
      </c>
      <c r="BK422" s="224">
        <f>ROUND(I422*H422,2)</f>
        <v>0</v>
      </c>
      <c r="BL422" s="17" t="s">
        <v>142</v>
      </c>
      <c r="BM422" s="223" t="s">
        <v>614</v>
      </c>
    </row>
    <row r="423" s="2" customFormat="1">
      <c r="A423" s="38"/>
      <c r="B423" s="39"/>
      <c r="C423" s="40"/>
      <c r="D423" s="225" t="s">
        <v>144</v>
      </c>
      <c r="E423" s="40"/>
      <c r="F423" s="226" t="s">
        <v>615</v>
      </c>
      <c r="G423" s="40"/>
      <c r="H423" s="40"/>
      <c r="I423" s="227"/>
      <c r="J423" s="40"/>
      <c r="K423" s="40"/>
      <c r="L423" s="44"/>
      <c r="M423" s="228"/>
      <c r="N423" s="229"/>
      <c r="O423" s="84"/>
      <c r="P423" s="84"/>
      <c r="Q423" s="84"/>
      <c r="R423" s="84"/>
      <c r="S423" s="84"/>
      <c r="T423" s="85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144</v>
      </c>
      <c r="AU423" s="17" t="s">
        <v>87</v>
      </c>
    </row>
    <row r="424" s="13" customFormat="1">
      <c r="A424" s="13"/>
      <c r="B424" s="230"/>
      <c r="C424" s="231"/>
      <c r="D424" s="232" t="s">
        <v>146</v>
      </c>
      <c r="E424" s="233" t="s">
        <v>19</v>
      </c>
      <c r="F424" s="234" t="s">
        <v>616</v>
      </c>
      <c r="G424" s="231"/>
      <c r="H424" s="233" t="s">
        <v>19</v>
      </c>
      <c r="I424" s="235"/>
      <c r="J424" s="231"/>
      <c r="K424" s="231"/>
      <c r="L424" s="236"/>
      <c r="M424" s="237"/>
      <c r="N424" s="238"/>
      <c r="O424" s="238"/>
      <c r="P424" s="238"/>
      <c r="Q424" s="238"/>
      <c r="R424" s="238"/>
      <c r="S424" s="238"/>
      <c r="T424" s="239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0" t="s">
        <v>146</v>
      </c>
      <c r="AU424" s="240" t="s">
        <v>87</v>
      </c>
      <c r="AV424" s="13" t="s">
        <v>80</v>
      </c>
      <c r="AW424" s="13" t="s">
        <v>37</v>
      </c>
      <c r="AX424" s="13" t="s">
        <v>76</v>
      </c>
      <c r="AY424" s="240" t="s">
        <v>135</v>
      </c>
    </row>
    <row r="425" s="14" customFormat="1">
      <c r="A425" s="14"/>
      <c r="B425" s="241"/>
      <c r="C425" s="242"/>
      <c r="D425" s="232" t="s">
        <v>146</v>
      </c>
      <c r="E425" s="243" t="s">
        <v>19</v>
      </c>
      <c r="F425" s="244" t="s">
        <v>617</v>
      </c>
      <c r="G425" s="242"/>
      <c r="H425" s="245">
        <v>647</v>
      </c>
      <c r="I425" s="246"/>
      <c r="J425" s="242"/>
      <c r="K425" s="242"/>
      <c r="L425" s="247"/>
      <c r="M425" s="248"/>
      <c r="N425" s="249"/>
      <c r="O425" s="249"/>
      <c r="P425" s="249"/>
      <c r="Q425" s="249"/>
      <c r="R425" s="249"/>
      <c r="S425" s="249"/>
      <c r="T425" s="250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1" t="s">
        <v>146</v>
      </c>
      <c r="AU425" s="251" t="s">
        <v>87</v>
      </c>
      <c r="AV425" s="14" t="s">
        <v>87</v>
      </c>
      <c r="AW425" s="14" t="s">
        <v>37</v>
      </c>
      <c r="AX425" s="14" t="s">
        <v>80</v>
      </c>
      <c r="AY425" s="251" t="s">
        <v>135</v>
      </c>
    </row>
    <row r="426" s="2" customFormat="1" ht="24.15" customHeight="1">
      <c r="A426" s="38"/>
      <c r="B426" s="39"/>
      <c r="C426" s="212" t="s">
        <v>618</v>
      </c>
      <c r="D426" s="212" t="s">
        <v>137</v>
      </c>
      <c r="E426" s="213" t="s">
        <v>619</v>
      </c>
      <c r="F426" s="214" t="s">
        <v>620</v>
      </c>
      <c r="G426" s="215" t="s">
        <v>229</v>
      </c>
      <c r="H426" s="216">
        <v>7.1429999999999998</v>
      </c>
      <c r="I426" s="217"/>
      <c r="J426" s="218">
        <f>ROUND(I426*H426,2)</f>
        <v>0</v>
      </c>
      <c r="K426" s="214" t="s">
        <v>141</v>
      </c>
      <c r="L426" s="44"/>
      <c r="M426" s="219" t="s">
        <v>19</v>
      </c>
      <c r="N426" s="220" t="s">
        <v>47</v>
      </c>
      <c r="O426" s="84"/>
      <c r="P426" s="221">
        <f>O426*H426</f>
        <v>0</v>
      </c>
      <c r="Q426" s="221">
        <v>0.0035400000000000002</v>
      </c>
      <c r="R426" s="221">
        <f>Q426*H426</f>
        <v>0.025286220000000002</v>
      </c>
      <c r="S426" s="221">
        <v>0</v>
      </c>
      <c r="T426" s="222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3" t="s">
        <v>142</v>
      </c>
      <c r="AT426" s="223" t="s">
        <v>137</v>
      </c>
      <c r="AU426" s="223" t="s">
        <v>87</v>
      </c>
      <c r="AY426" s="17" t="s">
        <v>135</v>
      </c>
      <c r="BE426" s="224">
        <f>IF(N426="základní",J426,0)</f>
        <v>0</v>
      </c>
      <c r="BF426" s="224">
        <f>IF(N426="snížená",J426,0)</f>
        <v>0</v>
      </c>
      <c r="BG426" s="224">
        <f>IF(N426="zákl. přenesená",J426,0)</f>
        <v>0</v>
      </c>
      <c r="BH426" s="224">
        <f>IF(N426="sníž. přenesená",J426,0)</f>
        <v>0</v>
      </c>
      <c r="BI426" s="224">
        <f>IF(N426="nulová",J426,0)</f>
        <v>0</v>
      </c>
      <c r="BJ426" s="17" t="s">
        <v>80</v>
      </c>
      <c r="BK426" s="224">
        <f>ROUND(I426*H426,2)</f>
        <v>0</v>
      </c>
      <c r="BL426" s="17" t="s">
        <v>142</v>
      </c>
      <c r="BM426" s="223" t="s">
        <v>621</v>
      </c>
    </row>
    <row r="427" s="2" customFormat="1">
      <c r="A427" s="38"/>
      <c r="B427" s="39"/>
      <c r="C427" s="40"/>
      <c r="D427" s="225" t="s">
        <v>144</v>
      </c>
      <c r="E427" s="40"/>
      <c r="F427" s="226" t="s">
        <v>622</v>
      </c>
      <c r="G427" s="40"/>
      <c r="H427" s="40"/>
      <c r="I427" s="227"/>
      <c r="J427" s="40"/>
      <c r="K427" s="40"/>
      <c r="L427" s="44"/>
      <c r="M427" s="228"/>
      <c r="N427" s="229"/>
      <c r="O427" s="84"/>
      <c r="P427" s="84"/>
      <c r="Q427" s="84"/>
      <c r="R427" s="84"/>
      <c r="S427" s="84"/>
      <c r="T427" s="85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144</v>
      </c>
      <c r="AU427" s="17" t="s">
        <v>87</v>
      </c>
    </row>
    <row r="428" s="13" customFormat="1">
      <c r="A428" s="13"/>
      <c r="B428" s="230"/>
      <c r="C428" s="231"/>
      <c r="D428" s="232" t="s">
        <v>146</v>
      </c>
      <c r="E428" s="233" t="s">
        <v>19</v>
      </c>
      <c r="F428" s="234" t="s">
        <v>623</v>
      </c>
      <c r="G428" s="231"/>
      <c r="H428" s="233" t="s">
        <v>19</v>
      </c>
      <c r="I428" s="235"/>
      <c r="J428" s="231"/>
      <c r="K428" s="231"/>
      <c r="L428" s="236"/>
      <c r="M428" s="237"/>
      <c r="N428" s="238"/>
      <c r="O428" s="238"/>
      <c r="P428" s="238"/>
      <c r="Q428" s="238"/>
      <c r="R428" s="238"/>
      <c r="S428" s="238"/>
      <c r="T428" s="239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0" t="s">
        <v>146</v>
      </c>
      <c r="AU428" s="240" t="s">
        <v>87</v>
      </c>
      <c r="AV428" s="13" t="s">
        <v>80</v>
      </c>
      <c r="AW428" s="13" t="s">
        <v>37</v>
      </c>
      <c r="AX428" s="13" t="s">
        <v>76</v>
      </c>
      <c r="AY428" s="240" t="s">
        <v>135</v>
      </c>
    </row>
    <row r="429" s="14" customFormat="1">
      <c r="A429" s="14"/>
      <c r="B429" s="241"/>
      <c r="C429" s="242"/>
      <c r="D429" s="232" t="s">
        <v>146</v>
      </c>
      <c r="E429" s="243" t="s">
        <v>19</v>
      </c>
      <c r="F429" s="244" t="s">
        <v>624</v>
      </c>
      <c r="G429" s="242"/>
      <c r="H429" s="245">
        <v>7.1429999999999998</v>
      </c>
      <c r="I429" s="246"/>
      <c r="J429" s="242"/>
      <c r="K429" s="242"/>
      <c r="L429" s="247"/>
      <c r="M429" s="248"/>
      <c r="N429" s="249"/>
      <c r="O429" s="249"/>
      <c r="P429" s="249"/>
      <c r="Q429" s="249"/>
      <c r="R429" s="249"/>
      <c r="S429" s="249"/>
      <c r="T429" s="250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1" t="s">
        <v>146</v>
      </c>
      <c r="AU429" s="251" t="s">
        <v>87</v>
      </c>
      <c r="AV429" s="14" t="s">
        <v>87</v>
      </c>
      <c r="AW429" s="14" t="s">
        <v>37</v>
      </c>
      <c r="AX429" s="14" t="s">
        <v>80</v>
      </c>
      <c r="AY429" s="251" t="s">
        <v>135</v>
      </c>
    </row>
    <row r="430" s="2" customFormat="1" ht="21.75" customHeight="1">
      <c r="A430" s="38"/>
      <c r="B430" s="39"/>
      <c r="C430" s="212" t="s">
        <v>625</v>
      </c>
      <c r="D430" s="212" t="s">
        <v>137</v>
      </c>
      <c r="E430" s="213" t="s">
        <v>626</v>
      </c>
      <c r="F430" s="214" t="s">
        <v>627</v>
      </c>
      <c r="G430" s="215" t="s">
        <v>140</v>
      </c>
      <c r="H430" s="216">
        <v>141</v>
      </c>
      <c r="I430" s="217"/>
      <c r="J430" s="218">
        <f>ROUND(I430*H430,2)</f>
        <v>0</v>
      </c>
      <c r="K430" s="214" t="s">
        <v>141</v>
      </c>
      <c r="L430" s="44"/>
      <c r="M430" s="219" t="s">
        <v>19</v>
      </c>
      <c r="N430" s="220" t="s">
        <v>47</v>
      </c>
      <c r="O430" s="84"/>
      <c r="P430" s="221">
        <f>O430*H430</f>
        <v>0</v>
      </c>
      <c r="Q430" s="221">
        <v>0.0025999999999999999</v>
      </c>
      <c r="R430" s="221">
        <f>Q430*H430</f>
        <v>0.36659999999999998</v>
      </c>
      <c r="S430" s="221">
        <v>0</v>
      </c>
      <c r="T430" s="222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23" t="s">
        <v>142</v>
      </c>
      <c r="AT430" s="223" t="s">
        <v>137</v>
      </c>
      <c r="AU430" s="223" t="s">
        <v>87</v>
      </c>
      <c r="AY430" s="17" t="s">
        <v>135</v>
      </c>
      <c r="BE430" s="224">
        <f>IF(N430="základní",J430,0)</f>
        <v>0</v>
      </c>
      <c r="BF430" s="224">
        <f>IF(N430="snížená",J430,0)</f>
        <v>0</v>
      </c>
      <c r="BG430" s="224">
        <f>IF(N430="zákl. přenesená",J430,0)</f>
        <v>0</v>
      </c>
      <c r="BH430" s="224">
        <f>IF(N430="sníž. přenesená",J430,0)</f>
        <v>0</v>
      </c>
      <c r="BI430" s="224">
        <f>IF(N430="nulová",J430,0)</f>
        <v>0</v>
      </c>
      <c r="BJ430" s="17" t="s">
        <v>80</v>
      </c>
      <c r="BK430" s="224">
        <f>ROUND(I430*H430,2)</f>
        <v>0</v>
      </c>
      <c r="BL430" s="17" t="s">
        <v>142</v>
      </c>
      <c r="BM430" s="223" t="s">
        <v>628</v>
      </c>
    </row>
    <row r="431" s="2" customFormat="1">
      <c r="A431" s="38"/>
      <c r="B431" s="39"/>
      <c r="C431" s="40"/>
      <c r="D431" s="225" t="s">
        <v>144</v>
      </c>
      <c r="E431" s="40"/>
      <c r="F431" s="226" t="s">
        <v>629</v>
      </c>
      <c r="G431" s="40"/>
      <c r="H431" s="40"/>
      <c r="I431" s="227"/>
      <c r="J431" s="40"/>
      <c r="K431" s="40"/>
      <c r="L431" s="44"/>
      <c r="M431" s="228"/>
      <c r="N431" s="229"/>
      <c r="O431" s="84"/>
      <c r="P431" s="84"/>
      <c r="Q431" s="84"/>
      <c r="R431" s="84"/>
      <c r="S431" s="84"/>
      <c r="T431" s="85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144</v>
      </c>
      <c r="AU431" s="17" t="s">
        <v>87</v>
      </c>
    </row>
    <row r="432" s="13" customFormat="1">
      <c r="A432" s="13"/>
      <c r="B432" s="230"/>
      <c r="C432" s="231"/>
      <c r="D432" s="232" t="s">
        <v>146</v>
      </c>
      <c r="E432" s="233" t="s">
        <v>19</v>
      </c>
      <c r="F432" s="234" t="s">
        <v>630</v>
      </c>
      <c r="G432" s="231"/>
      <c r="H432" s="233" t="s">
        <v>19</v>
      </c>
      <c r="I432" s="235"/>
      <c r="J432" s="231"/>
      <c r="K432" s="231"/>
      <c r="L432" s="236"/>
      <c r="M432" s="237"/>
      <c r="N432" s="238"/>
      <c r="O432" s="238"/>
      <c r="P432" s="238"/>
      <c r="Q432" s="238"/>
      <c r="R432" s="238"/>
      <c r="S432" s="238"/>
      <c r="T432" s="239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0" t="s">
        <v>146</v>
      </c>
      <c r="AU432" s="240" t="s">
        <v>87</v>
      </c>
      <c r="AV432" s="13" t="s">
        <v>80</v>
      </c>
      <c r="AW432" s="13" t="s">
        <v>37</v>
      </c>
      <c r="AX432" s="13" t="s">
        <v>76</v>
      </c>
      <c r="AY432" s="240" t="s">
        <v>135</v>
      </c>
    </row>
    <row r="433" s="14" customFormat="1">
      <c r="A433" s="14"/>
      <c r="B433" s="241"/>
      <c r="C433" s="242"/>
      <c r="D433" s="232" t="s">
        <v>146</v>
      </c>
      <c r="E433" s="243" t="s">
        <v>19</v>
      </c>
      <c r="F433" s="244" t="s">
        <v>631</v>
      </c>
      <c r="G433" s="242"/>
      <c r="H433" s="245">
        <v>104</v>
      </c>
      <c r="I433" s="246"/>
      <c r="J433" s="242"/>
      <c r="K433" s="242"/>
      <c r="L433" s="247"/>
      <c r="M433" s="248"/>
      <c r="N433" s="249"/>
      <c r="O433" s="249"/>
      <c r="P433" s="249"/>
      <c r="Q433" s="249"/>
      <c r="R433" s="249"/>
      <c r="S433" s="249"/>
      <c r="T433" s="250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1" t="s">
        <v>146</v>
      </c>
      <c r="AU433" s="251" t="s">
        <v>87</v>
      </c>
      <c r="AV433" s="14" t="s">
        <v>87</v>
      </c>
      <c r="AW433" s="14" t="s">
        <v>37</v>
      </c>
      <c r="AX433" s="14" t="s">
        <v>76</v>
      </c>
      <c r="AY433" s="251" t="s">
        <v>135</v>
      </c>
    </row>
    <row r="434" s="13" customFormat="1">
      <c r="A434" s="13"/>
      <c r="B434" s="230"/>
      <c r="C434" s="231"/>
      <c r="D434" s="232" t="s">
        <v>146</v>
      </c>
      <c r="E434" s="233" t="s">
        <v>19</v>
      </c>
      <c r="F434" s="234" t="s">
        <v>632</v>
      </c>
      <c r="G434" s="231"/>
      <c r="H434" s="233" t="s">
        <v>19</v>
      </c>
      <c r="I434" s="235"/>
      <c r="J434" s="231"/>
      <c r="K434" s="231"/>
      <c r="L434" s="236"/>
      <c r="M434" s="237"/>
      <c r="N434" s="238"/>
      <c r="O434" s="238"/>
      <c r="P434" s="238"/>
      <c r="Q434" s="238"/>
      <c r="R434" s="238"/>
      <c r="S434" s="238"/>
      <c r="T434" s="239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0" t="s">
        <v>146</v>
      </c>
      <c r="AU434" s="240" t="s">
        <v>87</v>
      </c>
      <c r="AV434" s="13" t="s">
        <v>80</v>
      </c>
      <c r="AW434" s="13" t="s">
        <v>37</v>
      </c>
      <c r="AX434" s="13" t="s">
        <v>76</v>
      </c>
      <c r="AY434" s="240" t="s">
        <v>135</v>
      </c>
    </row>
    <row r="435" s="14" customFormat="1">
      <c r="A435" s="14"/>
      <c r="B435" s="241"/>
      <c r="C435" s="242"/>
      <c r="D435" s="232" t="s">
        <v>146</v>
      </c>
      <c r="E435" s="243" t="s">
        <v>19</v>
      </c>
      <c r="F435" s="244" t="s">
        <v>633</v>
      </c>
      <c r="G435" s="242"/>
      <c r="H435" s="245">
        <v>14</v>
      </c>
      <c r="I435" s="246"/>
      <c r="J435" s="242"/>
      <c r="K435" s="242"/>
      <c r="L435" s="247"/>
      <c r="M435" s="248"/>
      <c r="N435" s="249"/>
      <c r="O435" s="249"/>
      <c r="P435" s="249"/>
      <c r="Q435" s="249"/>
      <c r="R435" s="249"/>
      <c r="S435" s="249"/>
      <c r="T435" s="250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1" t="s">
        <v>146</v>
      </c>
      <c r="AU435" s="251" t="s">
        <v>87</v>
      </c>
      <c r="AV435" s="14" t="s">
        <v>87</v>
      </c>
      <c r="AW435" s="14" t="s">
        <v>37</v>
      </c>
      <c r="AX435" s="14" t="s">
        <v>76</v>
      </c>
      <c r="AY435" s="251" t="s">
        <v>135</v>
      </c>
    </row>
    <row r="436" s="13" customFormat="1">
      <c r="A436" s="13"/>
      <c r="B436" s="230"/>
      <c r="C436" s="231"/>
      <c r="D436" s="232" t="s">
        <v>146</v>
      </c>
      <c r="E436" s="233" t="s">
        <v>19</v>
      </c>
      <c r="F436" s="234" t="s">
        <v>634</v>
      </c>
      <c r="G436" s="231"/>
      <c r="H436" s="233" t="s">
        <v>19</v>
      </c>
      <c r="I436" s="235"/>
      <c r="J436" s="231"/>
      <c r="K436" s="231"/>
      <c r="L436" s="236"/>
      <c r="M436" s="237"/>
      <c r="N436" s="238"/>
      <c r="O436" s="238"/>
      <c r="P436" s="238"/>
      <c r="Q436" s="238"/>
      <c r="R436" s="238"/>
      <c r="S436" s="238"/>
      <c r="T436" s="239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0" t="s">
        <v>146</v>
      </c>
      <c r="AU436" s="240" t="s">
        <v>87</v>
      </c>
      <c r="AV436" s="13" t="s">
        <v>80</v>
      </c>
      <c r="AW436" s="13" t="s">
        <v>37</v>
      </c>
      <c r="AX436" s="13" t="s">
        <v>76</v>
      </c>
      <c r="AY436" s="240" t="s">
        <v>135</v>
      </c>
    </row>
    <row r="437" s="14" customFormat="1">
      <c r="A437" s="14"/>
      <c r="B437" s="241"/>
      <c r="C437" s="242"/>
      <c r="D437" s="232" t="s">
        <v>146</v>
      </c>
      <c r="E437" s="243" t="s">
        <v>19</v>
      </c>
      <c r="F437" s="244" t="s">
        <v>190</v>
      </c>
      <c r="G437" s="242"/>
      <c r="H437" s="245">
        <v>12</v>
      </c>
      <c r="I437" s="246"/>
      <c r="J437" s="242"/>
      <c r="K437" s="242"/>
      <c r="L437" s="247"/>
      <c r="M437" s="248"/>
      <c r="N437" s="249"/>
      <c r="O437" s="249"/>
      <c r="P437" s="249"/>
      <c r="Q437" s="249"/>
      <c r="R437" s="249"/>
      <c r="S437" s="249"/>
      <c r="T437" s="250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1" t="s">
        <v>146</v>
      </c>
      <c r="AU437" s="251" t="s">
        <v>87</v>
      </c>
      <c r="AV437" s="14" t="s">
        <v>87</v>
      </c>
      <c r="AW437" s="14" t="s">
        <v>37</v>
      </c>
      <c r="AX437" s="14" t="s">
        <v>76</v>
      </c>
      <c r="AY437" s="251" t="s">
        <v>135</v>
      </c>
    </row>
    <row r="438" s="13" customFormat="1">
      <c r="A438" s="13"/>
      <c r="B438" s="230"/>
      <c r="C438" s="231"/>
      <c r="D438" s="232" t="s">
        <v>146</v>
      </c>
      <c r="E438" s="233" t="s">
        <v>19</v>
      </c>
      <c r="F438" s="234" t="s">
        <v>635</v>
      </c>
      <c r="G438" s="231"/>
      <c r="H438" s="233" t="s">
        <v>19</v>
      </c>
      <c r="I438" s="235"/>
      <c r="J438" s="231"/>
      <c r="K438" s="231"/>
      <c r="L438" s="236"/>
      <c r="M438" s="237"/>
      <c r="N438" s="238"/>
      <c r="O438" s="238"/>
      <c r="P438" s="238"/>
      <c r="Q438" s="238"/>
      <c r="R438" s="238"/>
      <c r="S438" s="238"/>
      <c r="T438" s="239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0" t="s">
        <v>146</v>
      </c>
      <c r="AU438" s="240" t="s">
        <v>87</v>
      </c>
      <c r="AV438" s="13" t="s">
        <v>80</v>
      </c>
      <c r="AW438" s="13" t="s">
        <v>37</v>
      </c>
      <c r="AX438" s="13" t="s">
        <v>76</v>
      </c>
      <c r="AY438" s="240" t="s">
        <v>135</v>
      </c>
    </row>
    <row r="439" s="14" customFormat="1">
      <c r="A439" s="14"/>
      <c r="B439" s="241"/>
      <c r="C439" s="242"/>
      <c r="D439" s="232" t="s">
        <v>146</v>
      </c>
      <c r="E439" s="243" t="s">
        <v>19</v>
      </c>
      <c r="F439" s="244" t="s">
        <v>242</v>
      </c>
      <c r="G439" s="242"/>
      <c r="H439" s="245">
        <v>11</v>
      </c>
      <c r="I439" s="246"/>
      <c r="J439" s="242"/>
      <c r="K439" s="242"/>
      <c r="L439" s="247"/>
      <c r="M439" s="248"/>
      <c r="N439" s="249"/>
      <c r="O439" s="249"/>
      <c r="P439" s="249"/>
      <c r="Q439" s="249"/>
      <c r="R439" s="249"/>
      <c r="S439" s="249"/>
      <c r="T439" s="250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1" t="s">
        <v>146</v>
      </c>
      <c r="AU439" s="251" t="s">
        <v>87</v>
      </c>
      <c r="AV439" s="14" t="s">
        <v>87</v>
      </c>
      <c r="AW439" s="14" t="s">
        <v>37</v>
      </c>
      <c r="AX439" s="14" t="s">
        <v>76</v>
      </c>
      <c r="AY439" s="251" t="s">
        <v>135</v>
      </c>
    </row>
    <row r="440" s="15" customFormat="1">
      <c r="A440" s="15"/>
      <c r="B440" s="252"/>
      <c r="C440" s="253"/>
      <c r="D440" s="232" t="s">
        <v>146</v>
      </c>
      <c r="E440" s="254" t="s">
        <v>19</v>
      </c>
      <c r="F440" s="255" t="s">
        <v>183</v>
      </c>
      <c r="G440" s="253"/>
      <c r="H440" s="256">
        <v>141</v>
      </c>
      <c r="I440" s="257"/>
      <c r="J440" s="253"/>
      <c r="K440" s="253"/>
      <c r="L440" s="258"/>
      <c r="M440" s="259"/>
      <c r="N440" s="260"/>
      <c r="O440" s="260"/>
      <c r="P440" s="260"/>
      <c r="Q440" s="260"/>
      <c r="R440" s="260"/>
      <c r="S440" s="260"/>
      <c r="T440" s="261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62" t="s">
        <v>146</v>
      </c>
      <c r="AU440" s="262" t="s">
        <v>87</v>
      </c>
      <c r="AV440" s="15" t="s">
        <v>142</v>
      </c>
      <c r="AW440" s="15" t="s">
        <v>37</v>
      </c>
      <c r="AX440" s="15" t="s">
        <v>80</v>
      </c>
      <c r="AY440" s="262" t="s">
        <v>135</v>
      </c>
    </row>
    <row r="441" s="2" customFormat="1" ht="16.5" customHeight="1">
      <c r="A441" s="38"/>
      <c r="B441" s="39"/>
      <c r="C441" s="212" t="s">
        <v>636</v>
      </c>
      <c r="D441" s="212" t="s">
        <v>137</v>
      </c>
      <c r="E441" s="213" t="s">
        <v>637</v>
      </c>
      <c r="F441" s="214" t="s">
        <v>638</v>
      </c>
      <c r="G441" s="215" t="s">
        <v>368</v>
      </c>
      <c r="H441" s="216">
        <v>97</v>
      </c>
      <c r="I441" s="217"/>
      <c r="J441" s="218">
        <f>ROUND(I441*H441,2)</f>
        <v>0</v>
      </c>
      <c r="K441" s="214" t="s">
        <v>141</v>
      </c>
      <c r="L441" s="44"/>
      <c r="M441" s="219" t="s">
        <v>19</v>
      </c>
      <c r="N441" s="220" t="s">
        <v>47</v>
      </c>
      <c r="O441" s="84"/>
      <c r="P441" s="221">
        <f>O441*H441</f>
        <v>0</v>
      </c>
      <c r="Q441" s="221">
        <v>0.00054000000000000001</v>
      </c>
      <c r="R441" s="221">
        <f>Q441*H441</f>
        <v>0.052380000000000003</v>
      </c>
      <c r="S441" s="221">
        <v>0</v>
      </c>
      <c r="T441" s="222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3" t="s">
        <v>142</v>
      </c>
      <c r="AT441" s="223" t="s">
        <v>137</v>
      </c>
      <c r="AU441" s="223" t="s">
        <v>87</v>
      </c>
      <c r="AY441" s="17" t="s">
        <v>135</v>
      </c>
      <c r="BE441" s="224">
        <f>IF(N441="základní",J441,0)</f>
        <v>0</v>
      </c>
      <c r="BF441" s="224">
        <f>IF(N441="snížená",J441,0)</f>
        <v>0</v>
      </c>
      <c r="BG441" s="224">
        <f>IF(N441="zákl. přenesená",J441,0)</f>
        <v>0</v>
      </c>
      <c r="BH441" s="224">
        <f>IF(N441="sníž. přenesená",J441,0)</f>
        <v>0</v>
      </c>
      <c r="BI441" s="224">
        <f>IF(N441="nulová",J441,0)</f>
        <v>0</v>
      </c>
      <c r="BJ441" s="17" t="s">
        <v>80</v>
      </c>
      <c r="BK441" s="224">
        <f>ROUND(I441*H441,2)</f>
        <v>0</v>
      </c>
      <c r="BL441" s="17" t="s">
        <v>142</v>
      </c>
      <c r="BM441" s="223" t="s">
        <v>639</v>
      </c>
    </row>
    <row r="442" s="2" customFormat="1">
      <c r="A442" s="38"/>
      <c r="B442" s="39"/>
      <c r="C442" s="40"/>
      <c r="D442" s="225" t="s">
        <v>144</v>
      </c>
      <c r="E442" s="40"/>
      <c r="F442" s="226" t="s">
        <v>640</v>
      </c>
      <c r="G442" s="40"/>
      <c r="H442" s="40"/>
      <c r="I442" s="227"/>
      <c r="J442" s="40"/>
      <c r="K442" s="40"/>
      <c r="L442" s="44"/>
      <c r="M442" s="228"/>
      <c r="N442" s="229"/>
      <c r="O442" s="84"/>
      <c r="P442" s="84"/>
      <c r="Q442" s="84"/>
      <c r="R442" s="84"/>
      <c r="S442" s="84"/>
      <c r="T442" s="85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144</v>
      </c>
      <c r="AU442" s="17" t="s">
        <v>87</v>
      </c>
    </row>
    <row r="443" s="13" customFormat="1">
      <c r="A443" s="13"/>
      <c r="B443" s="230"/>
      <c r="C443" s="231"/>
      <c r="D443" s="232" t="s">
        <v>146</v>
      </c>
      <c r="E443" s="233" t="s">
        <v>19</v>
      </c>
      <c r="F443" s="234" t="s">
        <v>641</v>
      </c>
      <c r="G443" s="231"/>
      <c r="H443" s="233" t="s">
        <v>19</v>
      </c>
      <c r="I443" s="235"/>
      <c r="J443" s="231"/>
      <c r="K443" s="231"/>
      <c r="L443" s="236"/>
      <c r="M443" s="237"/>
      <c r="N443" s="238"/>
      <c r="O443" s="238"/>
      <c r="P443" s="238"/>
      <c r="Q443" s="238"/>
      <c r="R443" s="238"/>
      <c r="S443" s="238"/>
      <c r="T443" s="239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0" t="s">
        <v>146</v>
      </c>
      <c r="AU443" s="240" t="s">
        <v>87</v>
      </c>
      <c r="AV443" s="13" t="s">
        <v>80</v>
      </c>
      <c r="AW443" s="13" t="s">
        <v>37</v>
      </c>
      <c r="AX443" s="13" t="s">
        <v>76</v>
      </c>
      <c r="AY443" s="240" t="s">
        <v>135</v>
      </c>
    </row>
    <row r="444" s="14" customFormat="1">
      <c r="A444" s="14"/>
      <c r="B444" s="241"/>
      <c r="C444" s="242"/>
      <c r="D444" s="232" t="s">
        <v>146</v>
      </c>
      <c r="E444" s="243" t="s">
        <v>19</v>
      </c>
      <c r="F444" s="244" t="s">
        <v>191</v>
      </c>
      <c r="G444" s="242"/>
      <c r="H444" s="245">
        <v>8</v>
      </c>
      <c r="I444" s="246"/>
      <c r="J444" s="242"/>
      <c r="K444" s="242"/>
      <c r="L444" s="247"/>
      <c r="M444" s="248"/>
      <c r="N444" s="249"/>
      <c r="O444" s="249"/>
      <c r="P444" s="249"/>
      <c r="Q444" s="249"/>
      <c r="R444" s="249"/>
      <c r="S444" s="249"/>
      <c r="T444" s="250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1" t="s">
        <v>146</v>
      </c>
      <c r="AU444" s="251" t="s">
        <v>87</v>
      </c>
      <c r="AV444" s="14" t="s">
        <v>87</v>
      </c>
      <c r="AW444" s="14" t="s">
        <v>37</v>
      </c>
      <c r="AX444" s="14" t="s">
        <v>76</v>
      </c>
      <c r="AY444" s="251" t="s">
        <v>135</v>
      </c>
    </row>
    <row r="445" s="13" customFormat="1">
      <c r="A445" s="13"/>
      <c r="B445" s="230"/>
      <c r="C445" s="231"/>
      <c r="D445" s="232" t="s">
        <v>146</v>
      </c>
      <c r="E445" s="233" t="s">
        <v>19</v>
      </c>
      <c r="F445" s="234" t="s">
        <v>579</v>
      </c>
      <c r="G445" s="231"/>
      <c r="H445" s="233" t="s">
        <v>19</v>
      </c>
      <c r="I445" s="235"/>
      <c r="J445" s="231"/>
      <c r="K445" s="231"/>
      <c r="L445" s="236"/>
      <c r="M445" s="237"/>
      <c r="N445" s="238"/>
      <c r="O445" s="238"/>
      <c r="P445" s="238"/>
      <c r="Q445" s="238"/>
      <c r="R445" s="238"/>
      <c r="S445" s="238"/>
      <c r="T445" s="239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0" t="s">
        <v>146</v>
      </c>
      <c r="AU445" s="240" t="s">
        <v>87</v>
      </c>
      <c r="AV445" s="13" t="s">
        <v>80</v>
      </c>
      <c r="AW445" s="13" t="s">
        <v>37</v>
      </c>
      <c r="AX445" s="13" t="s">
        <v>76</v>
      </c>
      <c r="AY445" s="240" t="s">
        <v>135</v>
      </c>
    </row>
    <row r="446" s="14" customFormat="1">
      <c r="A446" s="14"/>
      <c r="B446" s="241"/>
      <c r="C446" s="242"/>
      <c r="D446" s="232" t="s">
        <v>146</v>
      </c>
      <c r="E446" s="243" t="s">
        <v>19</v>
      </c>
      <c r="F446" s="244" t="s">
        <v>80</v>
      </c>
      <c r="G446" s="242"/>
      <c r="H446" s="245">
        <v>1</v>
      </c>
      <c r="I446" s="246"/>
      <c r="J446" s="242"/>
      <c r="K446" s="242"/>
      <c r="L446" s="247"/>
      <c r="M446" s="248"/>
      <c r="N446" s="249"/>
      <c r="O446" s="249"/>
      <c r="P446" s="249"/>
      <c r="Q446" s="249"/>
      <c r="R446" s="249"/>
      <c r="S446" s="249"/>
      <c r="T446" s="250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1" t="s">
        <v>146</v>
      </c>
      <c r="AU446" s="251" t="s">
        <v>87</v>
      </c>
      <c r="AV446" s="14" t="s">
        <v>87</v>
      </c>
      <c r="AW446" s="14" t="s">
        <v>37</v>
      </c>
      <c r="AX446" s="14" t="s">
        <v>76</v>
      </c>
      <c r="AY446" s="251" t="s">
        <v>135</v>
      </c>
    </row>
    <row r="447" s="13" customFormat="1">
      <c r="A447" s="13"/>
      <c r="B447" s="230"/>
      <c r="C447" s="231"/>
      <c r="D447" s="232" t="s">
        <v>146</v>
      </c>
      <c r="E447" s="233" t="s">
        <v>19</v>
      </c>
      <c r="F447" s="234" t="s">
        <v>642</v>
      </c>
      <c r="G447" s="231"/>
      <c r="H447" s="233" t="s">
        <v>19</v>
      </c>
      <c r="I447" s="235"/>
      <c r="J447" s="231"/>
      <c r="K447" s="231"/>
      <c r="L447" s="236"/>
      <c r="M447" s="237"/>
      <c r="N447" s="238"/>
      <c r="O447" s="238"/>
      <c r="P447" s="238"/>
      <c r="Q447" s="238"/>
      <c r="R447" s="238"/>
      <c r="S447" s="238"/>
      <c r="T447" s="239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0" t="s">
        <v>146</v>
      </c>
      <c r="AU447" s="240" t="s">
        <v>87</v>
      </c>
      <c r="AV447" s="13" t="s">
        <v>80</v>
      </c>
      <c r="AW447" s="13" t="s">
        <v>37</v>
      </c>
      <c r="AX447" s="13" t="s">
        <v>76</v>
      </c>
      <c r="AY447" s="240" t="s">
        <v>135</v>
      </c>
    </row>
    <row r="448" s="14" customFormat="1">
      <c r="A448" s="14"/>
      <c r="B448" s="241"/>
      <c r="C448" s="242"/>
      <c r="D448" s="232" t="s">
        <v>146</v>
      </c>
      <c r="E448" s="243" t="s">
        <v>19</v>
      </c>
      <c r="F448" s="244" t="s">
        <v>321</v>
      </c>
      <c r="G448" s="242"/>
      <c r="H448" s="245">
        <v>26</v>
      </c>
      <c r="I448" s="246"/>
      <c r="J448" s="242"/>
      <c r="K448" s="242"/>
      <c r="L448" s="247"/>
      <c r="M448" s="248"/>
      <c r="N448" s="249"/>
      <c r="O448" s="249"/>
      <c r="P448" s="249"/>
      <c r="Q448" s="249"/>
      <c r="R448" s="249"/>
      <c r="S448" s="249"/>
      <c r="T448" s="250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1" t="s">
        <v>146</v>
      </c>
      <c r="AU448" s="251" t="s">
        <v>87</v>
      </c>
      <c r="AV448" s="14" t="s">
        <v>87</v>
      </c>
      <c r="AW448" s="14" t="s">
        <v>37</v>
      </c>
      <c r="AX448" s="14" t="s">
        <v>76</v>
      </c>
      <c r="AY448" s="251" t="s">
        <v>135</v>
      </c>
    </row>
    <row r="449" s="13" customFormat="1">
      <c r="A449" s="13"/>
      <c r="B449" s="230"/>
      <c r="C449" s="231"/>
      <c r="D449" s="232" t="s">
        <v>146</v>
      </c>
      <c r="E449" s="233" t="s">
        <v>19</v>
      </c>
      <c r="F449" s="234" t="s">
        <v>643</v>
      </c>
      <c r="G449" s="231"/>
      <c r="H449" s="233" t="s">
        <v>19</v>
      </c>
      <c r="I449" s="235"/>
      <c r="J449" s="231"/>
      <c r="K449" s="231"/>
      <c r="L449" s="236"/>
      <c r="M449" s="237"/>
      <c r="N449" s="238"/>
      <c r="O449" s="238"/>
      <c r="P449" s="238"/>
      <c r="Q449" s="238"/>
      <c r="R449" s="238"/>
      <c r="S449" s="238"/>
      <c r="T449" s="239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0" t="s">
        <v>146</v>
      </c>
      <c r="AU449" s="240" t="s">
        <v>87</v>
      </c>
      <c r="AV449" s="13" t="s">
        <v>80</v>
      </c>
      <c r="AW449" s="13" t="s">
        <v>37</v>
      </c>
      <c r="AX449" s="13" t="s">
        <v>76</v>
      </c>
      <c r="AY449" s="240" t="s">
        <v>135</v>
      </c>
    </row>
    <row r="450" s="14" customFormat="1">
      <c r="A450" s="14"/>
      <c r="B450" s="241"/>
      <c r="C450" s="242"/>
      <c r="D450" s="232" t="s">
        <v>146</v>
      </c>
      <c r="E450" s="243" t="s">
        <v>19</v>
      </c>
      <c r="F450" s="244" t="s">
        <v>467</v>
      </c>
      <c r="G450" s="242"/>
      <c r="H450" s="245">
        <v>50</v>
      </c>
      <c r="I450" s="246"/>
      <c r="J450" s="242"/>
      <c r="K450" s="242"/>
      <c r="L450" s="247"/>
      <c r="M450" s="248"/>
      <c r="N450" s="249"/>
      <c r="O450" s="249"/>
      <c r="P450" s="249"/>
      <c r="Q450" s="249"/>
      <c r="R450" s="249"/>
      <c r="S450" s="249"/>
      <c r="T450" s="250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1" t="s">
        <v>146</v>
      </c>
      <c r="AU450" s="251" t="s">
        <v>87</v>
      </c>
      <c r="AV450" s="14" t="s">
        <v>87</v>
      </c>
      <c r="AW450" s="14" t="s">
        <v>37</v>
      </c>
      <c r="AX450" s="14" t="s">
        <v>76</v>
      </c>
      <c r="AY450" s="251" t="s">
        <v>135</v>
      </c>
    </row>
    <row r="451" s="13" customFormat="1">
      <c r="A451" s="13"/>
      <c r="B451" s="230"/>
      <c r="C451" s="231"/>
      <c r="D451" s="232" t="s">
        <v>146</v>
      </c>
      <c r="E451" s="233" t="s">
        <v>19</v>
      </c>
      <c r="F451" s="234" t="s">
        <v>644</v>
      </c>
      <c r="G451" s="231"/>
      <c r="H451" s="233" t="s">
        <v>19</v>
      </c>
      <c r="I451" s="235"/>
      <c r="J451" s="231"/>
      <c r="K451" s="231"/>
      <c r="L451" s="236"/>
      <c r="M451" s="237"/>
      <c r="N451" s="238"/>
      <c r="O451" s="238"/>
      <c r="P451" s="238"/>
      <c r="Q451" s="238"/>
      <c r="R451" s="238"/>
      <c r="S451" s="238"/>
      <c r="T451" s="239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0" t="s">
        <v>146</v>
      </c>
      <c r="AU451" s="240" t="s">
        <v>87</v>
      </c>
      <c r="AV451" s="13" t="s">
        <v>80</v>
      </c>
      <c r="AW451" s="13" t="s">
        <v>37</v>
      </c>
      <c r="AX451" s="13" t="s">
        <v>76</v>
      </c>
      <c r="AY451" s="240" t="s">
        <v>135</v>
      </c>
    </row>
    <row r="452" s="14" customFormat="1">
      <c r="A452" s="14"/>
      <c r="B452" s="241"/>
      <c r="C452" s="242"/>
      <c r="D452" s="232" t="s">
        <v>146</v>
      </c>
      <c r="E452" s="243" t="s">
        <v>19</v>
      </c>
      <c r="F452" s="244" t="s">
        <v>8</v>
      </c>
      <c r="G452" s="242"/>
      <c r="H452" s="245">
        <v>12</v>
      </c>
      <c r="I452" s="246"/>
      <c r="J452" s="242"/>
      <c r="K452" s="242"/>
      <c r="L452" s="247"/>
      <c r="M452" s="248"/>
      <c r="N452" s="249"/>
      <c r="O452" s="249"/>
      <c r="P452" s="249"/>
      <c r="Q452" s="249"/>
      <c r="R452" s="249"/>
      <c r="S452" s="249"/>
      <c r="T452" s="250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1" t="s">
        <v>146</v>
      </c>
      <c r="AU452" s="251" t="s">
        <v>87</v>
      </c>
      <c r="AV452" s="14" t="s">
        <v>87</v>
      </c>
      <c r="AW452" s="14" t="s">
        <v>37</v>
      </c>
      <c r="AX452" s="14" t="s">
        <v>76</v>
      </c>
      <c r="AY452" s="251" t="s">
        <v>135</v>
      </c>
    </row>
    <row r="453" s="15" customFormat="1">
      <c r="A453" s="15"/>
      <c r="B453" s="252"/>
      <c r="C453" s="253"/>
      <c r="D453" s="232" t="s">
        <v>146</v>
      </c>
      <c r="E453" s="254" t="s">
        <v>19</v>
      </c>
      <c r="F453" s="255" t="s">
        <v>183</v>
      </c>
      <c r="G453" s="253"/>
      <c r="H453" s="256">
        <v>97</v>
      </c>
      <c r="I453" s="257"/>
      <c r="J453" s="253"/>
      <c r="K453" s="253"/>
      <c r="L453" s="258"/>
      <c r="M453" s="259"/>
      <c r="N453" s="260"/>
      <c r="O453" s="260"/>
      <c r="P453" s="260"/>
      <c r="Q453" s="260"/>
      <c r="R453" s="260"/>
      <c r="S453" s="260"/>
      <c r="T453" s="261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62" t="s">
        <v>146</v>
      </c>
      <c r="AU453" s="262" t="s">
        <v>87</v>
      </c>
      <c r="AV453" s="15" t="s">
        <v>142</v>
      </c>
      <c r="AW453" s="15" t="s">
        <v>37</v>
      </c>
      <c r="AX453" s="15" t="s">
        <v>80</v>
      </c>
      <c r="AY453" s="262" t="s">
        <v>135</v>
      </c>
    </row>
    <row r="454" s="2" customFormat="1" ht="24.15" customHeight="1">
      <c r="A454" s="38"/>
      <c r="B454" s="39"/>
      <c r="C454" s="212" t="s">
        <v>645</v>
      </c>
      <c r="D454" s="212" t="s">
        <v>137</v>
      </c>
      <c r="E454" s="213" t="s">
        <v>646</v>
      </c>
      <c r="F454" s="214" t="s">
        <v>647</v>
      </c>
      <c r="G454" s="215" t="s">
        <v>229</v>
      </c>
      <c r="H454" s="216">
        <v>3140</v>
      </c>
      <c r="I454" s="217"/>
      <c r="J454" s="218">
        <f>ROUND(I454*H454,2)</f>
        <v>0</v>
      </c>
      <c r="K454" s="214" t="s">
        <v>141</v>
      </c>
      <c r="L454" s="44"/>
      <c r="M454" s="219" t="s">
        <v>19</v>
      </c>
      <c r="N454" s="220" t="s">
        <v>47</v>
      </c>
      <c r="O454" s="84"/>
      <c r="P454" s="221">
        <f>O454*H454</f>
        <v>0</v>
      </c>
      <c r="Q454" s="221">
        <v>0</v>
      </c>
      <c r="R454" s="221">
        <f>Q454*H454</f>
        <v>0</v>
      </c>
      <c r="S454" s="221">
        <v>0</v>
      </c>
      <c r="T454" s="222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3" t="s">
        <v>142</v>
      </c>
      <c r="AT454" s="223" t="s">
        <v>137</v>
      </c>
      <c r="AU454" s="223" t="s">
        <v>87</v>
      </c>
      <c r="AY454" s="17" t="s">
        <v>135</v>
      </c>
      <c r="BE454" s="224">
        <f>IF(N454="základní",J454,0)</f>
        <v>0</v>
      </c>
      <c r="BF454" s="224">
        <f>IF(N454="snížená",J454,0)</f>
        <v>0</v>
      </c>
      <c r="BG454" s="224">
        <f>IF(N454="zákl. přenesená",J454,0)</f>
        <v>0</v>
      </c>
      <c r="BH454" s="224">
        <f>IF(N454="sníž. přenesená",J454,0)</f>
        <v>0</v>
      </c>
      <c r="BI454" s="224">
        <f>IF(N454="nulová",J454,0)</f>
        <v>0</v>
      </c>
      <c r="BJ454" s="17" t="s">
        <v>80</v>
      </c>
      <c r="BK454" s="224">
        <f>ROUND(I454*H454,2)</f>
        <v>0</v>
      </c>
      <c r="BL454" s="17" t="s">
        <v>142</v>
      </c>
      <c r="BM454" s="223" t="s">
        <v>648</v>
      </c>
    </row>
    <row r="455" s="2" customFormat="1">
      <c r="A455" s="38"/>
      <c r="B455" s="39"/>
      <c r="C455" s="40"/>
      <c r="D455" s="225" t="s">
        <v>144</v>
      </c>
      <c r="E455" s="40"/>
      <c r="F455" s="226" t="s">
        <v>649</v>
      </c>
      <c r="G455" s="40"/>
      <c r="H455" s="40"/>
      <c r="I455" s="227"/>
      <c r="J455" s="40"/>
      <c r="K455" s="40"/>
      <c r="L455" s="44"/>
      <c r="M455" s="228"/>
      <c r="N455" s="229"/>
      <c r="O455" s="84"/>
      <c r="P455" s="84"/>
      <c r="Q455" s="84"/>
      <c r="R455" s="84"/>
      <c r="S455" s="84"/>
      <c r="T455" s="85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144</v>
      </c>
      <c r="AU455" s="17" t="s">
        <v>87</v>
      </c>
    </row>
    <row r="456" s="2" customFormat="1" ht="24.15" customHeight="1">
      <c r="A456" s="38"/>
      <c r="B456" s="39"/>
      <c r="C456" s="212" t="s">
        <v>650</v>
      </c>
      <c r="D456" s="212" t="s">
        <v>137</v>
      </c>
      <c r="E456" s="213" t="s">
        <v>651</v>
      </c>
      <c r="F456" s="214" t="s">
        <v>652</v>
      </c>
      <c r="G456" s="215" t="s">
        <v>140</v>
      </c>
      <c r="H456" s="216">
        <v>141</v>
      </c>
      <c r="I456" s="217"/>
      <c r="J456" s="218">
        <f>ROUND(I456*H456,2)</f>
        <v>0</v>
      </c>
      <c r="K456" s="214" t="s">
        <v>141</v>
      </c>
      <c r="L456" s="44"/>
      <c r="M456" s="219" t="s">
        <v>19</v>
      </c>
      <c r="N456" s="220" t="s">
        <v>47</v>
      </c>
      <c r="O456" s="84"/>
      <c r="P456" s="221">
        <f>O456*H456</f>
        <v>0</v>
      </c>
      <c r="Q456" s="221">
        <v>1.0000000000000001E-05</v>
      </c>
      <c r="R456" s="221">
        <f>Q456*H456</f>
        <v>0.00141</v>
      </c>
      <c r="S456" s="221">
        <v>0</v>
      </c>
      <c r="T456" s="222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3" t="s">
        <v>142</v>
      </c>
      <c r="AT456" s="223" t="s">
        <v>137</v>
      </c>
      <c r="AU456" s="223" t="s">
        <v>87</v>
      </c>
      <c r="AY456" s="17" t="s">
        <v>135</v>
      </c>
      <c r="BE456" s="224">
        <f>IF(N456="základní",J456,0)</f>
        <v>0</v>
      </c>
      <c r="BF456" s="224">
        <f>IF(N456="snížená",J456,0)</f>
        <v>0</v>
      </c>
      <c r="BG456" s="224">
        <f>IF(N456="zákl. přenesená",J456,0)</f>
        <v>0</v>
      </c>
      <c r="BH456" s="224">
        <f>IF(N456="sníž. přenesená",J456,0)</f>
        <v>0</v>
      </c>
      <c r="BI456" s="224">
        <f>IF(N456="nulová",J456,0)</f>
        <v>0</v>
      </c>
      <c r="BJ456" s="17" t="s">
        <v>80</v>
      </c>
      <c r="BK456" s="224">
        <f>ROUND(I456*H456,2)</f>
        <v>0</v>
      </c>
      <c r="BL456" s="17" t="s">
        <v>142</v>
      </c>
      <c r="BM456" s="223" t="s">
        <v>653</v>
      </c>
    </row>
    <row r="457" s="2" customFormat="1">
      <c r="A457" s="38"/>
      <c r="B457" s="39"/>
      <c r="C457" s="40"/>
      <c r="D457" s="225" t="s">
        <v>144</v>
      </c>
      <c r="E457" s="40"/>
      <c r="F457" s="226" t="s">
        <v>654</v>
      </c>
      <c r="G457" s="40"/>
      <c r="H457" s="40"/>
      <c r="I457" s="227"/>
      <c r="J457" s="40"/>
      <c r="K457" s="40"/>
      <c r="L457" s="44"/>
      <c r="M457" s="228"/>
      <c r="N457" s="229"/>
      <c r="O457" s="84"/>
      <c r="P457" s="84"/>
      <c r="Q457" s="84"/>
      <c r="R457" s="84"/>
      <c r="S457" s="84"/>
      <c r="T457" s="85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144</v>
      </c>
      <c r="AU457" s="17" t="s">
        <v>87</v>
      </c>
    </row>
    <row r="458" s="2" customFormat="1" ht="24.15" customHeight="1">
      <c r="A458" s="38"/>
      <c r="B458" s="39"/>
      <c r="C458" s="212" t="s">
        <v>655</v>
      </c>
      <c r="D458" s="212" t="s">
        <v>137</v>
      </c>
      <c r="E458" s="213" t="s">
        <v>656</v>
      </c>
      <c r="F458" s="214" t="s">
        <v>657</v>
      </c>
      <c r="G458" s="215" t="s">
        <v>229</v>
      </c>
      <c r="H458" s="216">
        <v>937</v>
      </c>
      <c r="I458" s="217"/>
      <c r="J458" s="218">
        <f>ROUND(I458*H458,2)</f>
        <v>0</v>
      </c>
      <c r="K458" s="214" t="s">
        <v>141</v>
      </c>
      <c r="L458" s="44"/>
      <c r="M458" s="219" t="s">
        <v>19</v>
      </c>
      <c r="N458" s="220" t="s">
        <v>47</v>
      </c>
      <c r="O458" s="84"/>
      <c r="P458" s="221">
        <f>O458*H458</f>
        <v>0</v>
      </c>
      <c r="Q458" s="221">
        <v>0.16850000000000001</v>
      </c>
      <c r="R458" s="221">
        <f>Q458*H458</f>
        <v>157.8845</v>
      </c>
      <c r="S458" s="221">
        <v>0</v>
      </c>
      <c r="T458" s="222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3" t="s">
        <v>142</v>
      </c>
      <c r="AT458" s="223" t="s">
        <v>137</v>
      </c>
      <c r="AU458" s="223" t="s">
        <v>87</v>
      </c>
      <c r="AY458" s="17" t="s">
        <v>135</v>
      </c>
      <c r="BE458" s="224">
        <f>IF(N458="základní",J458,0)</f>
        <v>0</v>
      </c>
      <c r="BF458" s="224">
        <f>IF(N458="snížená",J458,0)</f>
        <v>0</v>
      </c>
      <c r="BG458" s="224">
        <f>IF(N458="zákl. přenesená",J458,0)</f>
        <v>0</v>
      </c>
      <c r="BH458" s="224">
        <f>IF(N458="sníž. přenesená",J458,0)</f>
        <v>0</v>
      </c>
      <c r="BI458" s="224">
        <f>IF(N458="nulová",J458,0)</f>
        <v>0</v>
      </c>
      <c r="BJ458" s="17" t="s">
        <v>80</v>
      </c>
      <c r="BK458" s="224">
        <f>ROUND(I458*H458,2)</f>
        <v>0</v>
      </c>
      <c r="BL458" s="17" t="s">
        <v>142</v>
      </c>
      <c r="BM458" s="223" t="s">
        <v>658</v>
      </c>
    </row>
    <row r="459" s="2" customFormat="1">
      <c r="A459" s="38"/>
      <c r="B459" s="39"/>
      <c r="C459" s="40"/>
      <c r="D459" s="225" t="s">
        <v>144</v>
      </c>
      <c r="E459" s="40"/>
      <c r="F459" s="226" t="s">
        <v>659</v>
      </c>
      <c r="G459" s="40"/>
      <c r="H459" s="40"/>
      <c r="I459" s="227"/>
      <c r="J459" s="40"/>
      <c r="K459" s="40"/>
      <c r="L459" s="44"/>
      <c r="M459" s="228"/>
      <c r="N459" s="229"/>
      <c r="O459" s="84"/>
      <c r="P459" s="84"/>
      <c r="Q459" s="84"/>
      <c r="R459" s="84"/>
      <c r="S459" s="84"/>
      <c r="T459" s="85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144</v>
      </c>
      <c r="AU459" s="17" t="s">
        <v>87</v>
      </c>
    </row>
    <row r="460" s="14" customFormat="1">
      <c r="A460" s="14"/>
      <c r="B460" s="241"/>
      <c r="C460" s="242"/>
      <c r="D460" s="232" t="s">
        <v>146</v>
      </c>
      <c r="E460" s="243" t="s">
        <v>19</v>
      </c>
      <c r="F460" s="244" t="s">
        <v>660</v>
      </c>
      <c r="G460" s="242"/>
      <c r="H460" s="245">
        <v>937</v>
      </c>
      <c r="I460" s="246"/>
      <c r="J460" s="242"/>
      <c r="K460" s="242"/>
      <c r="L460" s="247"/>
      <c r="M460" s="248"/>
      <c r="N460" s="249"/>
      <c r="O460" s="249"/>
      <c r="P460" s="249"/>
      <c r="Q460" s="249"/>
      <c r="R460" s="249"/>
      <c r="S460" s="249"/>
      <c r="T460" s="250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1" t="s">
        <v>146</v>
      </c>
      <c r="AU460" s="251" t="s">
        <v>87</v>
      </c>
      <c r="AV460" s="14" t="s">
        <v>87</v>
      </c>
      <c r="AW460" s="14" t="s">
        <v>37</v>
      </c>
      <c r="AX460" s="14" t="s">
        <v>80</v>
      </c>
      <c r="AY460" s="251" t="s">
        <v>135</v>
      </c>
    </row>
    <row r="461" s="2" customFormat="1" ht="16.5" customHeight="1">
      <c r="A461" s="38"/>
      <c r="B461" s="39"/>
      <c r="C461" s="264" t="s">
        <v>661</v>
      </c>
      <c r="D461" s="264" t="s">
        <v>301</v>
      </c>
      <c r="E461" s="265" t="s">
        <v>662</v>
      </c>
      <c r="F461" s="266" t="s">
        <v>663</v>
      </c>
      <c r="G461" s="267" t="s">
        <v>229</v>
      </c>
      <c r="H461" s="268">
        <v>367.19999999999999</v>
      </c>
      <c r="I461" s="269"/>
      <c r="J461" s="270">
        <f>ROUND(I461*H461,2)</f>
        <v>0</v>
      </c>
      <c r="K461" s="266" t="s">
        <v>141</v>
      </c>
      <c r="L461" s="271"/>
      <c r="M461" s="272" t="s">
        <v>19</v>
      </c>
      <c r="N461" s="273" t="s">
        <v>47</v>
      </c>
      <c r="O461" s="84"/>
      <c r="P461" s="221">
        <f>O461*H461</f>
        <v>0</v>
      </c>
      <c r="Q461" s="221">
        <v>0.080000000000000002</v>
      </c>
      <c r="R461" s="221">
        <f>Q461*H461</f>
        <v>29.376000000000001</v>
      </c>
      <c r="S461" s="221">
        <v>0</v>
      </c>
      <c r="T461" s="222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23" t="s">
        <v>191</v>
      </c>
      <c r="AT461" s="223" t="s">
        <v>301</v>
      </c>
      <c r="AU461" s="223" t="s">
        <v>87</v>
      </c>
      <c r="AY461" s="17" t="s">
        <v>135</v>
      </c>
      <c r="BE461" s="224">
        <f>IF(N461="základní",J461,0)</f>
        <v>0</v>
      </c>
      <c r="BF461" s="224">
        <f>IF(N461="snížená",J461,0)</f>
        <v>0</v>
      </c>
      <c r="BG461" s="224">
        <f>IF(N461="zákl. přenesená",J461,0)</f>
        <v>0</v>
      </c>
      <c r="BH461" s="224">
        <f>IF(N461="sníž. přenesená",J461,0)</f>
        <v>0</v>
      </c>
      <c r="BI461" s="224">
        <f>IF(N461="nulová",J461,0)</f>
        <v>0</v>
      </c>
      <c r="BJ461" s="17" t="s">
        <v>80</v>
      </c>
      <c r="BK461" s="224">
        <f>ROUND(I461*H461,2)</f>
        <v>0</v>
      </c>
      <c r="BL461" s="17" t="s">
        <v>142</v>
      </c>
      <c r="BM461" s="223" t="s">
        <v>664</v>
      </c>
    </row>
    <row r="462" s="14" customFormat="1">
      <c r="A462" s="14"/>
      <c r="B462" s="241"/>
      <c r="C462" s="242"/>
      <c r="D462" s="232" t="s">
        <v>146</v>
      </c>
      <c r="E462" s="243" t="s">
        <v>19</v>
      </c>
      <c r="F462" s="244" t="s">
        <v>665</v>
      </c>
      <c r="G462" s="242"/>
      <c r="H462" s="245">
        <v>367.19999999999999</v>
      </c>
      <c r="I462" s="246"/>
      <c r="J462" s="242"/>
      <c r="K462" s="242"/>
      <c r="L462" s="247"/>
      <c r="M462" s="248"/>
      <c r="N462" s="249"/>
      <c r="O462" s="249"/>
      <c r="P462" s="249"/>
      <c r="Q462" s="249"/>
      <c r="R462" s="249"/>
      <c r="S462" s="249"/>
      <c r="T462" s="250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1" t="s">
        <v>146</v>
      </c>
      <c r="AU462" s="251" t="s">
        <v>87</v>
      </c>
      <c r="AV462" s="14" t="s">
        <v>87</v>
      </c>
      <c r="AW462" s="14" t="s">
        <v>37</v>
      </c>
      <c r="AX462" s="14" t="s">
        <v>80</v>
      </c>
      <c r="AY462" s="251" t="s">
        <v>135</v>
      </c>
    </row>
    <row r="463" s="2" customFormat="1" ht="16.5" customHeight="1">
      <c r="A463" s="38"/>
      <c r="B463" s="39"/>
      <c r="C463" s="264" t="s">
        <v>666</v>
      </c>
      <c r="D463" s="264" t="s">
        <v>301</v>
      </c>
      <c r="E463" s="265" t="s">
        <v>667</v>
      </c>
      <c r="F463" s="266" t="s">
        <v>668</v>
      </c>
      <c r="G463" s="267" t="s">
        <v>229</v>
      </c>
      <c r="H463" s="268">
        <v>14.279999999999999</v>
      </c>
      <c r="I463" s="269"/>
      <c r="J463" s="270">
        <f>ROUND(I463*H463,2)</f>
        <v>0</v>
      </c>
      <c r="K463" s="266" t="s">
        <v>141</v>
      </c>
      <c r="L463" s="271"/>
      <c r="M463" s="272" t="s">
        <v>19</v>
      </c>
      <c r="N463" s="273" t="s">
        <v>47</v>
      </c>
      <c r="O463" s="84"/>
      <c r="P463" s="221">
        <f>O463*H463</f>
        <v>0</v>
      </c>
      <c r="Q463" s="221">
        <v>0.085999999999999993</v>
      </c>
      <c r="R463" s="221">
        <f>Q463*H463</f>
        <v>1.2280799999999998</v>
      </c>
      <c r="S463" s="221">
        <v>0</v>
      </c>
      <c r="T463" s="222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3" t="s">
        <v>191</v>
      </c>
      <c r="AT463" s="223" t="s">
        <v>301</v>
      </c>
      <c r="AU463" s="223" t="s">
        <v>87</v>
      </c>
      <c r="AY463" s="17" t="s">
        <v>135</v>
      </c>
      <c r="BE463" s="224">
        <f>IF(N463="základní",J463,0)</f>
        <v>0</v>
      </c>
      <c r="BF463" s="224">
        <f>IF(N463="snížená",J463,0)</f>
        <v>0</v>
      </c>
      <c r="BG463" s="224">
        <f>IF(N463="zákl. přenesená",J463,0)</f>
        <v>0</v>
      </c>
      <c r="BH463" s="224">
        <f>IF(N463="sníž. přenesená",J463,0)</f>
        <v>0</v>
      </c>
      <c r="BI463" s="224">
        <f>IF(N463="nulová",J463,0)</f>
        <v>0</v>
      </c>
      <c r="BJ463" s="17" t="s">
        <v>80</v>
      </c>
      <c r="BK463" s="224">
        <f>ROUND(I463*H463,2)</f>
        <v>0</v>
      </c>
      <c r="BL463" s="17" t="s">
        <v>142</v>
      </c>
      <c r="BM463" s="223" t="s">
        <v>669</v>
      </c>
    </row>
    <row r="464" s="14" customFormat="1">
      <c r="A464" s="14"/>
      <c r="B464" s="241"/>
      <c r="C464" s="242"/>
      <c r="D464" s="232" t="s">
        <v>146</v>
      </c>
      <c r="E464" s="243" t="s">
        <v>19</v>
      </c>
      <c r="F464" s="244" t="s">
        <v>670</v>
      </c>
      <c r="G464" s="242"/>
      <c r="H464" s="245">
        <v>14.279999999999999</v>
      </c>
      <c r="I464" s="246"/>
      <c r="J464" s="242"/>
      <c r="K464" s="242"/>
      <c r="L464" s="247"/>
      <c r="M464" s="248"/>
      <c r="N464" s="249"/>
      <c r="O464" s="249"/>
      <c r="P464" s="249"/>
      <c r="Q464" s="249"/>
      <c r="R464" s="249"/>
      <c r="S464" s="249"/>
      <c r="T464" s="250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1" t="s">
        <v>146</v>
      </c>
      <c r="AU464" s="251" t="s">
        <v>87</v>
      </c>
      <c r="AV464" s="14" t="s">
        <v>87</v>
      </c>
      <c r="AW464" s="14" t="s">
        <v>37</v>
      </c>
      <c r="AX464" s="14" t="s">
        <v>80</v>
      </c>
      <c r="AY464" s="251" t="s">
        <v>135</v>
      </c>
    </row>
    <row r="465" s="2" customFormat="1" ht="16.5" customHeight="1">
      <c r="A465" s="38"/>
      <c r="B465" s="39"/>
      <c r="C465" s="264" t="s">
        <v>671</v>
      </c>
      <c r="D465" s="264" t="s">
        <v>301</v>
      </c>
      <c r="E465" s="265" t="s">
        <v>672</v>
      </c>
      <c r="F465" s="266" t="s">
        <v>673</v>
      </c>
      <c r="G465" s="267" t="s">
        <v>229</v>
      </c>
      <c r="H465" s="268">
        <v>72.420000000000002</v>
      </c>
      <c r="I465" s="269"/>
      <c r="J465" s="270">
        <f>ROUND(I465*H465,2)</f>
        <v>0</v>
      </c>
      <c r="K465" s="266" t="s">
        <v>141</v>
      </c>
      <c r="L465" s="271"/>
      <c r="M465" s="272" t="s">
        <v>19</v>
      </c>
      <c r="N465" s="273" t="s">
        <v>47</v>
      </c>
      <c r="O465" s="84"/>
      <c r="P465" s="221">
        <f>O465*H465</f>
        <v>0</v>
      </c>
      <c r="Q465" s="221">
        <v>0.048300000000000003</v>
      </c>
      <c r="R465" s="221">
        <f>Q465*H465</f>
        <v>3.4978860000000003</v>
      </c>
      <c r="S465" s="221">
        <v>0</v>
      </c>
      <c r="T465" s="222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3" t="s">
        <v>191</v>
      </c>
      <c r="AT465" s="223" t="s">
        <v>301</v>
      </c>
      <c r="AU465" s="223" t="s">
        <v>87</v>
      </c>
      <c r="AY465" s="17" t="s">
        <v>135</v>
      </c>
      <c r="BE465" s="224">
        <f>IF(N465="základní",J465,0)</f>
        <v>0</v>
      </c>
      <c r="BF465" s="224">
        <f>IF(N465="snížená",J465,0)</f>
        <v>0</v>
      </c>
      <c r="BG465" s="224">
        <f>IF(N465="zákl. přenesená",J465,0)</f>
        <v>0</v>
      </c>
      <c r="BH465" s="224">
        <f>IF(N465="sníž. přenesená",J465,0)</f>
        <v>0</v>
      </c>
      <c r="BI465" s="224">
        <f>IF(N465="nulová",J465,0)</f>
        <v>0</v>
      </c>
      <c r="BJ465" s="17" t="s">
        <v>80</v>
      </c>
      <c r="BK465" s="224">
        <f>ROUND(I465*H465,2)</f>
        <v>0</v>
      </c>
      <c r="BL465" s="17" t="s">
        <v>142</v>
      </c>
      <c r="BM465" s="223" t="s">
        <v>674</v>
      </c>
    </row>
    <row r="466" s="14" customFormat="1">
      <c r="A466" s="14"/>
      <c r="B466" s="241"/>
      <c r="C466" s="242"/>
      <c r="D466" s="232" t="s">
        <v>146</v>
      </c>
      <c r="E466" s="243" t="s">
        <v>19</v>
      </c>
      <c r="F466" s="244" t="s">
        <v>675</v>
      </c>
      <c r="G466" s="242"/>
      <c r="H466" s="245">
        <v>72.420000000000002</v>
      </c>
      <c r="I466" s="246"/>
      <c r="J466" s="242"/>
      <c r="K466" s="242"/>
      <c r="L466" s="247"/>
      <c r="M466" s="248"/>
      <c r="N466" s="249"/>
      <c r="O466" s="249"/>
      <c r="P466" s="249"/>
      <c r="Q466" s="249"/>
      <c r="R466" s="249"/>
      <c r="S466" s="249"/>
      <c r="T466" s="250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1" t="s">
        <v>146</v>
      </c>
      <c r="AU466" s="251" t="s">
        <v>87</v>
      </c>
      <c r="AV466" s="14" t="s">
        <v>87</v>
      </c>
      <c r="AW466" s="14" t="s">
        <v>37</v>
      </c>
      <c r="AX466" s="14" t="s">
        <v>80</v>
      </c>
      <c r="AY466" s="251" t="s">
        <v>135</v>
      </c>
    </row>
    <row r="467" s="2" customFormat="1" ht="16.5" customHeight="1">
      <c r="A467" s="38"/>
      <c r="B467" s="39"/>
      <c r="C467" s="264" t="s">
        <v>676</v>
      </c>
      <c r="D467" s="264" t="s">
        <v>301</v>
      </c>
      <c r="E467" s="265" t="s">
        <v>677</v>
      </c>
      <c r="F467" s="266" t="s">
        <v>678</v>
      </c>
      <c r="G467" s="267" t="s">
        <v>229</v>
      </c>
      <c r="H467" s="268">
        <v>501.83999999999998</v>
      </c>
      <c r="I467" s="269"/>
      <c r="J467" s="270">
        <f>ROUND(I467*H467,2)</f>
        <v>0</v>
      </c>
      <c r="K467" s="266" t="s">
        <v>19</v>
      </c>
      <c r="L467" s="271"/>
      <c r="M467" s="272" t="s">
        <v>19</v>
      </c>
      <c r="N467" s="273" t="s">
        <v>47</v>
      </c>
      <c r="O467" s="84"/>
      <c r="P467" s="221">
        <f>O467*H467</f>
        <v>0</v>
      </c>
      <c r="Q467" s="221">
        <v>0.056000000000000001</v>
      </c>
      <c r="R467" s="221">
        <f>Q467*H467</f>
        <v>28.10304</v>
      </c>
      <c r="S467" s="221">
        <v>0</v>
      </c>
      <c r="T467" s="222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3" t="s">
        <v>191</v>
      </c>
      <c r="AT467" s="223" t="s">
        <v>301</v>
      </c>
      <c r="AU467" s="223" t="s">
        <v>87</v>
      </c>
      <c r="AY467" s="17" t="s">
        <v>135</v>
      </c>
      <c r="BE467" s="224">
        <f>IF(N467="základní",J467,0)</f>
        <v>0</v>
      </c>
      <c r="BF467" s="224">
        <f>IF(N467="snížená",J467,0)</f>
        <v>0</v>
      </c>
      <c r="BG467" s="224">
        <f>IF(N467="zákl. přenesená",J467,0)</f>
        <v>0</v>
      </c>
      <c r="BH467" s="224">
        <f>IF(N467="sníž. přenesená",J467,0)</f>
        <v>0</v>
      </c>
      <c r="BI467" s="224">
        <f>IF(N467="nulová",J467,0)</f>
        <v>0</v>
      </c>
      <c r="BJ467" s="17" t="s">
        <v>80</v>
      </c>
      <c r="BK467" s="224">
        <f>ROUND(I467*H467,2)</f>
        <v>0</v>
      </c>
      <c r="BL467" s="17" t="s">
        <v>142</v>
      </c>
      <c r="BM467" s="223" t="s">
        <v>679</v>
      </c>
    </row>
    <row r="468" s="14" customFormat="1">
      <c r="A468" s="14"/>
      <c r="B468" s="241"/>
      <c r="C468" s="242"/>
      <c r="D468" s="232" t="s">
        <v>146</v>
      </c>
      <c r="E468" s="243" t="s">
        <v>19</v>
      </c>
      <c r="F468" s="244" t="s">
        <v>680</v>
      </c>
      <c r="G468" s="242"/>
      <c r="H468" s="245">
        <v>501.83999999999998</v>
      </c>
      <c r="I468" s="246"/>
      <c r="J468" s="242"/>
      <c r="K468" s="242"/>
      <c r="L468" s="247"/>
      <c r="M468" s="248"/>
      <c r="N468" s="249"/>
      <c r="O468" s="249"/>
      <c r="P468" s="249"/>
      <c r="Q468" s="249"/>
      <c r="R468" s="249"/>
      <c r="S468" s="249"/>
      <c r="T468" s="250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1" t="s">
        <v>146</v>
      </c>
      <c r="AU468" s="251" t="s">
        <v>87</v>
      </c>
      <c r="AV468" s="14" t="s">
        <v>87</v>
      </c>
      <c r="AW468" s="14" t="s">
        <v>37</v>
      </c>
      <c r="AX468" s="14" t="s">
        <v>80</v>
      </c>
      <c r="AY468" s="251" t="s">
        <v>135</v>
      </c>
    </row>
    <row r="469" s="2" customFormat="1" ht="24.15" customHeight="1">
      <c r="A469" s="38"/>
      <c r="B469" s="39"/>
      <c r="C469" s="212" t="s">
        <v>681</v>
      </c>
      <c r="D469" s="212" t="s">
        <v>137</v>
      </c>
      <c r="E469" s="213" t="s">
        <v>682</v>
      </c>
      <c r="F469" s="214" t="s">
        <v>683</v>
      </c>
      <c r="G469" s="215" t="s">
        <v>229</v>
      </c>
      <c r="H469" s="216">
        <v>879</v>
      </c>
      <c r="I469" s="217"/>
      <c r="J469" s="218">
        <f>ROUND(I469*H469,2)</f>
        <v>0</v>
      </c>
      <c r="K469" s="214" t="s">
        <v>141</v>
      </c>
      <c r="L469" s="44"/>
      <c r="M469" s="219" t="s">
        <v>19</v>
      </c>
      <c r="N469" s="220" t="s">
        <v>47</v>
      </c>
      <c r="O469" s="84"/>
      <c r="P469" s="221">
        <f>O469*H469</f>
        <v>0</v>
      </c>
      <c r="Q469" s="221">
        <v>0.14041999999999999</v>
      </c>
      <c r="R469" s="221">
        <f>Q469*H469</f>
        <v>123.42917999999999</v>
      </c>
      <c r="S469" s="221">
        <v>0</v>
      </c>
      <c r="T469" s="222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3" t="s">
        <v>142</v>
      </c>
      <c r="AT469" s="223" t="s">
        <v>137</v>
      </c>
      <c r="AU469" s="223" t="s">
        <v>87</v>
      </c>
      <c r="AY469" s="17" t="s">
        <v>135</v>
      </c>
      <c r="BE469" s="224">
        <f>IF(N469="základní",J469,0)</f>
        <v>0</v>
      </c>
      <c r="BF469" s="224">
        <f>IF(N469="snížená",J469,0)</f>
        <v>0</v>
      </c>
      <c r="BG469" s="224">
        <f>IF(N469="zákl. přenesená",J469,0)</f>
        <v>0</v>
      </c>
      <c r="BH469" s="224">
        <f>IF(N469="sníž. přenesená",J469,0)</f>
        <v>0</v>
      </c>
      <c r="BI469" s="224">
        <f>IF(N469="nulová",J469,0)</f>
        <v>0</v>
      </c>
      <c r="BJ469" s="17" t="s">
        <v>80</v>
      </c>
      <c r="BK469" s="224">
        <f>ROUND(I469*H469,2)</f>
        <v>0</v>
      </c>
      <c r="BL469" s="17" t="s">
        <v>142</v>
      </c>
      <c r="BM469" s="223" t="s">
        <v>684</v>
      </c>
    </row>
    <row r="470" s="2" customFormat="1">
      <c r="A470" s="38"/>
      <c r="B470" s="39"/>
      <c r="C470" s="40"/>
      <c r="D470" s="225" t="s">
        <v>144</v>
      </c>
      <c r="E470" s="40"/>
      <c r="F470" s="226" t="s">
        <v>685</v>
      </c>
      <c r="G470" s="40"/>
      <c r="H470" s="40"/>
      <c r="I470" s="227"/>
      <c r="J470" s="40"/>
      <c r="K470" s="40"/>
      <c r="L470" s="44"/>
      <c r="M470" s="228"/>
      <c r="N470" s="229"/>
      <c r="O470" s="84"/>
      <c r="P470" s="84"/>
      <c r="Q470" s="84"/>
      <c r="R470" s="84"/>
      <c r="S470" s="84"/>
      <c r="T470" s="85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144</v>
      </c>
      <c r="AU470" s="17" t="s">
        <v>87</v>
      </c>
    </row>
    <row r="471" s="2" customFormat="1" ht="16.5" customHeight="1">
      <c r="A471" s="38"/>
      <c r="B471" s="39"/>
      <c r="C471" s="264" t="s">
        <v>686</v>
      </c>
      <c r="D471" s="264" t="s">
        <v>301</v>
      </c>
      <c r="E471" s="265" t="s">
        <v>687</v>
      </c>
      <c r="F471" s="266" t="s">
        <v>688</v>
      </c>
      <c r="G471" s="267" t="s">
        <v>229</v>
      </c>
      <c r="H471" s="268">
        <v>896.58000000000004</v>
      </c>
      <c r="I471" s="269"/>
      <c r="J471" s="270">
        <f>ROUND(I471*H471,2)</f>
        <v>0</v>
      </c>
      <c r="K471" s="266" t="s">
        <v>141</v>
      </c>
      <c r="L471" s="271"/>
      <c r="M471" s="272" t="s">
        <v>19</v>
      </c>
      <c r="N471" s="273" t="s">
        <v>47</v>
      </c>
      <c r="O471" s="84"/>
      <c r="P471" s="221">
        <f>O471*H471</f>
        <v>0</v>
      </c>
      <c r="Q471" s="221">
        <v>0.042999999999999997</v>
      </c>
      <c r="R471" s="221">
        <f>Q471*H471</f>
        <v>38.55294</v>
      </c>
      <c r="S471" s="221">
        <v>0</v>
      </c>
      <c r="T471" s="222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3" t="s">
        <v>191</v>
      </c>
      <c r="AT471" s="223" t="s">
        <v>301</v>
      </c>
      <c r="AU471" s="223" t="s">
        <v>87</v>
      </c>
      <c r="AY471" s="17" t="s">
        <v>135</v>
      </c>
      <c r="BE471" s="224">
        <f>IF(N471="základní",J471,0)</f>
        <v>0</v>
      </c>
      <c r="BF471" s="224">
        <f>IF(N471="snížená",J471,0)</f>
        <v>0</v>
      </c>
      <c r="BG471" s="224">
        <f>IF(N471="zákl. přenesená",J471,0)</f>
        <v>0</v>
      </c>
      <c r="BH471" s="224">
        <f>IF(N471="sníž. přenesená",J471,0)</f>
        <v>0</v>
      </c>
      <c r="BI471" s="224">
        <f>IF(N471="nulová",J471,0)</f>
        <v>0</v>
      </c>
      <c r="BJ471" s="17" t="s">
        <v>80</v>
      </c>
      <c r="BK471" s="224">
        <f>ROUND(I471*H471,2)</f>
        <v>0</v>
      </c>
      <c r="BL471" s="17" t="s">
        <v>142</v>
      </c>
      <c r="BM471" s="223" t="s">
        <v>689</v>
      </c>
    </row>
    <row r="472" s="14" customFormat="1">
      <c r="A472" s="14"/>
      <c r="B472" s="241"/>
      <c r="C472" s="242"/>
      <c r="D472" s="232" t="s">
        <v>146</v>
      </c>
      <c r="E472" s="243" t="s">
        <v>19</v>
      </c>
      <c r="F472" s="244" t="s">
        <v>690</v>
      </c>
      <c r="G472" s="242"/>
      <c r="H472" s="245">
        <v>896.58000000000004</v>
      </c>
      <c r="I472" s="246"/>
      <c r="J472" s="242"/>
      <c r="K472" s="242"/>
      <c r="L472" s="247"/>
      <c r="M472" s="248"/>
      <c r="N472" s="249"/>
      <c r="O472" s="249"/>
      <c r="P472" s="249"/>
      <c r="Q472" s="249"/>
      <c r="R472" s="249"/>
      <c r="S472" s="249"/>
      <c r="T472" s="250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1" t="s">
        <v>146</v>
      </c>
      <c r="AU472" s="251" t="s">
        <v>87</v>
      </c>
      <c r="AV472" s="14" t="s">
        <v>87</v>
      </c>
      <c r="AW472" s="14" t="s">
        <v>37</v>
      </c>
      <c r="AX472" s="14" t="s">
        <v>80</v>
      </c>
      <c r="AY472" s="251" t="s">
        <v>135</v>
      </c>
    </row>
    <row r="473" s="2" customFormat="1" ht="16.5" customHeight="1">
      <c r="A473" s="38"/>
      <c r="B473" s="39"/>
      <c r="C473" s="212" t="s">
        <v>691</v>
      </c>
      <c r="D473" s="212" t="s">
        <v>137</v>
      </c>
      <c r="E473" s="213" t="s">
        <v>692</v>
      </c>
      <c r="F473" s="214" t="s">
        <v>693</v>
      </c>
      <c r="G473" s="215" t="s">
        <v>255</v>
      </c>
      <c r="H473" s="216">
        <v>122.75</v>
      </c>
      <c r="I473" s="217"/>
      <c r="J473" s="218">
        <f>ROUND(I473*H473,2)</f>
        <v>0</v>
      </c>
      <c r="K473" s="214" t="s">
        <v>141</v>
      </c>
      <c r="L473" s="44"/>
      <c r="M473" s="219" t="s">
        <v>19</v>
      </c>
      <c r="N473" s="220" t="s">
        <v>47</v>
      </c>
      <c r="O473" s="84"/>
      <c r="P473" s="221">
        <f>O473*H473</f>
        <v>0</v>
      </c>
      <c r="Q473" s="221">
        <v>2.2563399999999998</v>
      </c>
      <c r="R473" s="221">
        <f>Q473*H473</f>
        <v>276.965735</v>
      </c>
      <c r="S473" s="221">
        <v>0</v>
      </c>
      <c r="T473" s="222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3" t="s">
        <v>142</v>
      </c>
      <c r="AT473" s="223" t="s">
        <v>137</v>
      </c>
      <c r="AU473" s="223" t="s">
        <v>87</v>
      </c>
      <c r="AY473" s="17" t="s">
        <v>135</v>
      </c>
      <c r="BE473" s="224">
        <f>IF(N473="základní",J473,0)</f>
        <v>0</v>
      </c>
      <c r="BF473" s="224">
        <f>IF(N473="snížená",J473,0)</f>
        <v>0</v>
      </c>
      <c r="BG473" s="224">
        <f>IF(N473="zákl. přenesená",J473,0)</f>
        <v>0</v>
      </c>
      <c r="BH473" s="224">
        <f>IF(N473="sníž. přenesená",J473,0)</f>
        <v>0</v>
      </c>
      <c r="BI473" s="224">
        <f>IF(N473="nulová",J473,0)</f>
        <v>0</v>
      </c>
      <c r="BJ473" s="17" t="s">
        <v>80</v>
      </c>
      <c r="BK473" s="224">
        <f>ROUND(I473*H473,2)</f>
        <v>0</v>
      </c>
      <c r="BL473" s="17" t="s">
        <v>142</v>
      </c>
      <c r="BM473" s="223" t="s">
        <v>694</v>
      </c>
    </row>
    <row r="474" s="2" customFormat="1">
      <c r="A474" s="38"/>
      <c r="B474" s="39"/>
      <c r="C474" s="40"/>
      <c r="D474" s="225" t="s">
        <v>144</v>
      </c>
      <c r="E474" s="40"/>
      <c r="F474" s="226" t="s">
        <v>695</v>
      </c>
      <c r="G474" s="40"/>
      <c r="H474" s="40"/>
      <c r="I474" s="227"/>
      <c r="J474" s="40"/>
      <c r="K474" s="40"/>
      <c r="L474" s="44"/>
      <c r="M474" s="228"/>
      <c r="N474" s="229"/>
      <c r="O474" s="84"/>
      <c r="P474" s="84"/>
      <c r="Q474" s="84"/>
      <c r="R474" s="84"/>
      <c r="S474" s="84"/>
      <c r="T474" s="85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7" t="s">
        <v>144</v>
      </c>
      <c r="AU474" s="17" t="s">
        <v>87</v>
      </c>
    </row>
    <row r="475" s="2" customFormat="1">
      <c r="A475" s="38"/>
      <c r="B475" s="39"/>
      <c r="C475" s="40"/>
      <c r="D475" s="232" t="s">
        <v>232</v>
      </c>
      <c r="E475" s="40"/>
      <c r="F475" s="263" t="s">
        <v>696</v>
      </c>
      <c r="G475" s="40"/>
      <c r="H475" s="40"/>
      <c r="I475" s="227"/>
      <c r="J475" s="40"/>
      <c r="K475" s="40"/>
      <c r="L475" s="44"/>
      <c r="M475" s="228"/>
      <c r="N475" s="229"/>
      <c r="O475" s="84"/>
      <c r="P475" s="84"/>
      <c r="Q475" s="84"/>
      <c r="R475" s="84"/>
      <c r="S475" s="84"/>
      <c r="T475" s="85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232</v>
      </c>
      <c r="AU475" s="17" t="s">
        <v>87</v>
      </c>
    </row>
    <row r="476" s="13" customFormat="1">
      <c r="A476" s="13"/>
      <c r="B476" s="230"/>
      <c r="C476" s="231"/>
      <c r="D476" s="232" t="s">
        <v>146</v>
      </c>
      <c r="E476" s="233" t="s">
        <v>19</v>
      </c>
      <c r="F476" s="234" t="s">
        <v>697</v>
      </c>
      <c r="G476" s="231"/>
      <c r="H476" s="233" t="s">
        <v>19</v>
      </c>
      <c r="I476" s="235"/>
      <c r="J476" s="231"/>
      <c r="K476" s="231"/>
      <c r="L476" s="236"/>
      <c r="M476" s="237"/>
      <c r="N476" s="238"/>
      <c r="O476" s="238"/>
      <c r="P476" s="238"/>
      <c r="Q476" s="238"/>
      <c r="R476" s="238"/>
      <c r="S476" s="238"/>
      <c r="T476" s="239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0" t="s">
        <v>146</v>
      </c>
      <c r="AU476" s="240" t="s">
        <v>87</v>
      </c>
      <c r="AV476" s="13" t="s">
        <v>80</v>
      </c>
      <c r="AW476" s="13" t="s">
        <v>37</v>
      </c>
      <c r="AX476" s="13" t="s">
        <v>76</v>
      </c>
      <c r="AY476" s="240" t="s">
        <v>135</v>
      </c>
    </row>
    <row r="477" s="14" customFormat="1">
      <c r="A477" s="14"/>
      <c r="B477" s="241"/>
      <c r="C477" s="242"/>
      <c r="D477" s="232" t="s">
        <v>146</v>
      </c>
      <c r="E477" s="243" t="s">
        <v>19</v>
      </c>
      <c r="F477" s="244" t="s">
        <v>698</v>
      </c>
      <c r="G477" s="242"/>
      <c r="H477" s="245">
        <v>90.799999999999997</v>
      </c>
      <c r="I477" s="246"/>
      <c r="J477" s="242"/>
      <c r="K477" s="242"/>
      <c r="L477" s="247"/>
      <c r="M477" s="248"/>
      <c r="N477" s="249"/>
      <c r="O477" s="249"/>
      <c r="P477" s="249"/>
      <c r="Q477" s="249"/>
      <c r="R477" s="249"/>
      <c r="S477" s="249"/>
      <c r="T477" s="250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1" t="s">
        <v>146</v>
      </c>
      <c r="AU477" s="251" t="s">
        <v>87</v>
      </c>
      <c r="AV477" s="14" t="s">
        <v>87</v>
      </c>
      <c r="AW477" s="14" t="s">
        <v>37</v>
      </c>
      <c r="AX477" s="14" t="s">
        <v>76</v>
      </c>
      <c r="AY477" s="251" t="s">
        <v>135</v>
      </c>
    </row>
    <row r="478" s="13" customFormat="1">
      <c r="A478" s="13"/>
      <c r="B478" s="230"/>
      <c r="C478" s="231"/>
      <c r="D478" s="232" t="s">
        <v>146</v>
      </c>
      <c r="E478" s="233" t="s">
        <v>19</v>
      </c>
      <c r="F478" s="234" t="s">
        <v>699</v>
      </c>
      <c r="G478" s="231"/>
      <c r="H478" s="233" t="s">
        <v>19</v>
      </c>
      <c r="I478" s="235"/>
      <c r="J478" s="231"/>
      <c r="K478" s="231"/>
      <c r="L478" s="236"/>
      <c r="M478" s="237"/>
      <c r="N478" s="238"/>
      <c r="O478" s="238"/>
      <c r="P478" s="238"/>
      <c r="Q478" s="238"/>
      <c r="R478" s="238"/>
      <c r="S478" s="238"/>
      <c r="T478" s="239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0" t="s">
        <v>146</v>
      </c>
      <c r="AU478" s="240" t="s">
        <v>87</v>
      </c>
      <c r="AV478" s="13" t="s">
        <v>80</v>
      </c>
      <c r="AW478" s="13" t="s">
        <v>37</v>
      </c>
      <c r="AX478" s="13" t="s">
        <v>76</v>
      </c>
      <c r="AY478" s="240" t="s">
        <v>135</v>
      </c>
    </row>
    <row r="479" s="14" customFormat="1">
      <c r="A479" s="14"/>
      <c r="B479" s="241"/>
      <c r="C479" s="242"/>
      <c r="D479" s="232" t="s">
        <v>146</v>
      </c>
      <c r="E479" s="243" t="s">
        <v>19</v>
      </c>
      <c r="F479" s="244" t="s">
        <v>700</v>
      </c>
      <c r="G479" s="242"/>
      <c r="H479" s="245">
        <v>31.949999999999999</v>
      </c>
      <c r="I479" s="246"/>
      <c r="J479" s="242"/>
      <c r="K479" s="242"/>
      <c r="L479" s="247"/>
      <c r="M479" s="248"/>
      <c r="N479" s="249"/>
      <c r="O479" s="249"/>
      <c r="P479" s="249"/>
      <c r="Q479" s="249"/>
      <c r="R479" s="249"/>
      <c r="S479" s="249"/>
      <c r="T479" s="250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1" t="s">
        <v>146</v>
      </c>
      <c r="AU479" s="251" t="s">
        <v>87</v>
      </c>
      <c r="AV479" s="14" t="s">
        <v>87</v>
      </c>
      <c r="AW479" s="14" t="s">
        <v>37</v>
      </c>
      <c r="AX479" s="14" t="s">
        <v>76</v>
      </c>
      <c r="AY479" s="251" t="s">
        <v>135</v>
      </c>
    </row>
    <row r="480" s="15" customFormat="1">
      <c r="A480" s="15"/>
      <c r="B480" s="252"/>
      <c r="C480" s="253"/>
      <c r="D480" s="232" t="s">
        <v>146</v>
      </c>
      <c r="E480" s="254" t="s">
        <v>19</v>
      </c>
      <c r="F480" s="255" t="s">
        <v>183</v>
      </c>
      <c r="G480" s="253"/>
      <c r="H480" s="256">
        <v>122.75</v>
      </c>
      <c r="I480" s="257"/>
      <c r="J480" s="253"/>
      <c r="K480" s="253"/>
      <c r="L480" s="258"/>
      <c r="M480" s="259"/>
      <c r="N480" s="260"/>
      <c r="O480" s="260"/>
      <c r="P480" s="260"/>
      <c r="Q480" s="260"/>
      <c r="R480" s="260"/>
      <c r="S480" s="260"/>
      <c r="T480" s="261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62" t="s">
        <v>146</v>
      </c>
      <c r="AU480" s="262" t="s">
        <v>87</v>
      </c>
      <c r="AV480" s="15" t="s">
        <v>142</v>
      </c>
      <c r="AW480" s="15" t="s">
        <v>37</v>
      </c>
      <c r="AX480" s="15" t="s">
        <v>80</v>
      </c>
      <c r="AY480" s="262" t="s">
        <v>135</v>
      </c>
    </row>
    <row r="481" s="2" customFormat="1" ht="33" customHeight="1">
      <c r="A481" s="38"/>
      <c r="B481" s="39"/>
      <c r="C481" s="212" t="s">
        <v>701</v>
      </c>
      <c r="D481" s="212" t="s">
        <v>137</v>
      </c>
      <c r="E481" s="213" t="s">
        <v>702</v>
      </c>
      <c r="F481" s="214" t="s">
        <v>703</v>
      </c>
      <c r="G481" s="215" t="s">
        <v>229</v>
      </c>
      <c r="H481" s="216">
        <v>523.5</v>
      </c>
      <c r="I481" s="217"/>
      <c r="J481" s="218">
        <f>ROUND(I481*H481,2)</f>
        <v>0</v>
      </c>
      <c r="K481" s="214" t="s">
        <v>141</v>
      </c>
      <c r="L481" s="44"/>
      <c r="M481" s="219" t="s">
        <v>19</v>
      </c>
      <c r="N481" s="220" t="s">
        <v>47</v>
      </c>
      <c r="O481" s="84"/>
      <c r="P481" s="221">
        <f>O481*H481</f>
        <v>0</v>
      </c>
      <c r="Q481" s="221">
        <v>0.00060999999999999997</v>
      </c>
      <c r="R481" s="221">
        <f>Q481*H481</f>
        <v>0.31933499999999998</v>
      </c>
      <c r="S481" s="221">
        <v>0</v>
      </c>
      <c r="T481" s="222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23" t="s">
        <v>142</v>
      </c>
      <c r="AT481" s="223" t="s">
        <v>137</v>
      </c>
      <c r="AU481" s="223" t="s">
        <v>87</v>
      </c>
      <c r="AY481" s="17" t="s">
        <v>135</v>
      </c>
      <c r="BE481" s="224">
        <f>IF(N481="základní",J481,0)</f>
        <v>0</v>
      </c>
      <c r="BF481" s="224">
        <f>IF(N481="snížená",J481,0)</f>
        <v>0</v>
      </c>
      <c r="BG481" s="224">
        <f>IF(N481="zákl. přenesená",J481,0)</f>
        <v>0</v>
      </c>
      <c r="BH481" s="224">
        <f>IF(N481="sníž. přenesená",J481,0)</f>
        <v>0</v>
      </c>
      <c r="BI481" s="224">
        <f>IF(N481="nulová",J481,0)</f>
        <v>0</v>
      </c>
      <c r="BJ481" s="17" t="s">
        <v>80</v>
      </c>
      <c r="BK481" s="224">
        <f>ROUND(I481*H481,2)</f>
        <v>0</v>
      </c>
      <c r="BL481" s="17" t="s">
        <v>142</v>
      </c>
      <c r="BM481" s="223" t="s">
        <v>704</v>
      </c>
    </row>
    <row r="482" s="2" customFormat="1">
      <c r="A482" s="38"/>
      <c r="B482" s="39"/>
      <c r="C482" s="40"/>
      <c r="D482" s="225" t="s">
        <v>144</v>
      </c>
      <c r="E482" s="40"/>
      <c r="F482" s="226" t="s">
        <v>705</v>
      </c>
      <c r="G482" s="40"/>
      <c r="H482" s="40"/>
      <c r="I482" s="227"/>
      <c r="J482" s="40"/>
      <c r="K482" s="40"/>
      <c r="L482" s="44"/>
      <c r="M482" s="228"/>
      <c r="N482" s="229"/>
      <c r="O482" s="84"/>
      <c r="P482" s="84"/>
      <c r="Q482" s="84"/>
      <c r="R482" s="84"/>
      <c r="S482" s="84"/>
      <c r="T482" s="85"/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T482" s="17" t="s">
        <v>144</v>
      </c>
      <c r="AU482" s="17" t="s">
        <v>87</v>
      </c>
    </row>
    <row r="483" s="13" customFormat="1">
      <c r="A483" s="13"/>
      <c r="B483" s="230"/>
      <c r="C483" s="231"/>
      <c r="D483" s="232" t="s">
        <v>146</v>
      </c>
      <c r="E483" s="233" t="s">
        <v>19</v>
      </c>
      <c r="F483" s="234" t="s">
        <v>706</v>
      </c>
      <c r="G483" s="231"/>
      <c r="H483" s="233" t="s">
        <v>19</v>
      </c>
      <c r="I483" s="235"/>
      <c r="J483" s="231"/>
      <c r="K483" s="231"/>
      <c r="L483" s="236"/>
      <c r="M483" s="237"/>
      <c r="N483" s="238"/>
      <c r="O483" s="238"/>
      <c r="P483" s="238"/>
      <c r="Q483" s="238"/>
      <c r="R483" s="238"/>
      <c r="S483" s="238"/>
      <c r="T483" s="239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0" t="s">
        <v>146</v>
      </c>
      <c r="AU483" s="240" t="s">
        <v>87</v>
      </c>
      <c r="AV483" s="13" t="s">
        <v>80</v>
      </c>
      <c r="AW483" s="13" t="s">
        <v>37</v>
      </c>
      <c r="AX483" s="13" t="s">
        <v>76</v>
      </c>
      <c r="AY483" s="240" t="s">
        <v>135</v>
      </c>
    </row>
    <row r="484" s="14" customFormat="1">
      <c r="A484" s="14"/>
      <c r="B484" s="241"/>
      <c r="C484" s="242"/>
      <c r="D484" s="232" t="s">
        <v>146</v>
      </c>
      <c r="E484" s="243" t="s">
        <v>19</v>
      </c>
      <c r="F484" s="244" t="s">
        <v>707</v>
      </c>
      <c r="G484" s="242"/>
      <c r="H484" s="245">
        <v>523.5</v>
      </c>
      <c r="I484" s="246"/>
      <c r="J484" s="242"/>
      <c r="K484" s="242"/>
      <c r="L484" s="247"/>
      <c r="M484" s="248"/>
      <c r="N484" s="249"/>
      <c r="O484" s="249"/>
      <c r="P484" s="249"/>
      <c r="Q484" s="249"/>
      <c r="R484" s="249"/>
      <c r="S484" s="249"/>
      <c r="T484" s="250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1" t="s">
        <v>146</v>
      </c>
      <c r="AU484" s="251" t="s">
        <v>87</v>
      </c>
      <c r="AV484" s="14" t="s">
        <v>87</v>
      </c>
      <c r="AW484" s="14" t="s">
        <v>37</v>
      </c>
      <c r="AX484" s="14" t="s">
        <v>80</v>
      </c>
      <c r="AY484" s="251" t="s">
        <v>135</v>
      </c>
    </row>
    <row r="485" s="2" customFormat="1" ht="33" customHeight="1">
      <c r="A485" s="38"/>
      <c r="B485" s="39"/>
      <c r="C485" s="212" t="s">
        <v>708</v>
      </c>
      <c r="D485" s="212" t="s">
        <v>137</v>
      </c>
      <c r="E485" s="213" t="s">
        <v>709</v>
      </c>
      <c r="F485" s="214" t="s">
        <v>710</v>
      </c>
      <c r="G485" s="215" t="s">
        <v>229</v>
      </c>
      <c r="H485" s="216">
        <v>486</v>
      </c>
      <c r="I485" s="217"/>
      <c r="J485" s="218">
        <f>ROUND(I485*H485,2)</f>
        <v>0</v>
      </c>
      <c r="K485" s="214" t="s">
        <v>141</v>
      </c>
      <c r="L485" s="44"/>
      <c r="M485" s="219" t="s">
        <v>19</v>
      </c>
      <c r="N485" s="220" t="s">
        <v>47</v>
      </c>
      <c r="O485" s="84"/>
      <c r="P485" s="221">
        <f>O485*H485</f>
        <v>0</v>
      </c>
      <c r="Q485" s="221">
        <v>0.00059999999999999995</v>
      </c>
      <c r="R485" s="221">
        <f>Q485*H485</f>
        <v>0.29159999999999997</v>
      </c>
      <c r="S485" s="221">
        <v>0</v>
      </c>
      <c r="T485" s="222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3" t="s">
        <v>142</v>
      </c>
      <c r="AT485" s="223" t="s">
        <v>137</v>
      </c>
      <c r="AU485" s="223" t="s">
        <v>87</v>
      </c>
      <c r="AY485" s="17" t="s">
        <v>135</v>
      </c>
      <c r="BE485" s="224">
        <f>IF(N485="základní",J485,0)</f>
        <v>0</v>
      </c>
      <c r="BF485" s="224">
        <f>IF(N485="snížená",J485,0)</f>
        <v>0</v>
      </c>
      <c r="BG485" s="224">
        <f>IF(N485="zákl. přenesená",J485,0)</f>
        <v>0</v>
      </c>
      <c r="BH485" s="224">
        <f>IF(N485="sníž. přenesená",J485,0)</f>
        <v>0</v>
      </c>
      <c r="BI485" s="224">
        <f>IF(N485="nulová",J485,0)</f>
        <v>0</v>
      </c>
      <c r="BJ485" s="17" t="s">
        <v>80</v>
      </c>
      <c r="BK485" s="224">
        <f>ROUND(I485*H485,2)</f>
        <v>0</v>
      </c>
      <c r="BL485" s="17" t="s">
        <v>142</v>
      </c>
      <c r="BM485" s="223" t="s">
        <v>711</v>
      </c>
    </row>
    <row r="486" s="2" customFormat="1">
      <c r="A486" s="38"/>
      <c r="B486" s="39"/>
      <c r="C486" s="40"/>
      <c r="D486" s="225" t="s">
        <v>144</v>
      </c>
      <c r="E486" s="40"/>
      <c r="F486" s="226" t="s">
        <v>712</v>
      </c>
      <c r="G486" s="40"/>
      <c r="H486" s="40"/>
      <c r="I486" s="227"/>
      <c r="J486" s="40"/>
      <c r="K486" s="40"/>
      <c r="L486" s="44"/>
      <c r="M486" s="228"/>
      <c r="N486" s="229"/>
      <c r="O486" s="84"/>
      <c r="P486" s="84"/>
      <c r="Q486" s="84"/>
      <c r="R486" s="84"/>
      <c r="S486" s="84"/>
      <c r="T486" s="85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144</v>
      </c>
      <c r="AU486" s="17" t="s">
        <v>87</v>
      </c>
    </row>
    <row r="487" s="13" customFormat="1">
      <c r="A487" s="13"/>
      <c r="B487" s="230"/>
      <c r="C487" s="231"/>
      <c r="D487" s="232" t="s">
        <v>146</v>
      </c>
      <c r="E487" s="233" t="s">
        <v>19</v>
      </c>
      <c r="F487" s="234" t="s">
        <v>713</v>
      </c>
      <c r="G487" s="231"/>
      <c r="H487" s="233" t="s">
        <v>19</v>
      </c>
      <c r="I487" s="235"/>
      <c r="J487" s="231"/>
      <c r="K487" s="231"/>
      <c r="L487" s="236"/>
      <c r="M487" s="237"/>
      <c r="N487" s="238"/>
      <c r="O487" s="238"/>
      <c r="P487" s="238"/>
      <c r="Q487" s="238"/>
      <c r="R487" s="238"/>
      <c r="S487" s="238"/>
      <c r="T487" s="239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0" t="s">
        <v>146</v>
      </c>
      <c r="AU487" s="240" t="s">
        <v>87</v>
      </c>
      <c r="AV487" s="13" t="s">
        <v>80</v>
      </c>
      <c r="AW487" s="13" t="s">
        <v>37</v>
      </c>
      <c r="AX487" s="13" t="s">
        <v>76</v>
      </c>
      <c r="AY487" s="240" t="s">
        <v>135</v>
      </c>
    </row>
    <row r="488" s="14" customFormat="1">
      <c r="A488" s="14"/>
      <c r="B488" s="241"/>
      <c r="C488" s="242"/>
      <c r="D488" s="232" t="s">
        <v>146</v>
      </c>
      <c r="E488" s="243" t="s">
        <v>19</v>
      </c>
      <c r="F488" s="244" t="s">
        <v>714</v>
      </c>
      <c r="G488" s="242"/>
      <c r="H488" s="245">
        <v>486</v>
      </c>
      <c r="I488" s="246"/>
      <c r="J488" s="242"/>
      <c r="K488" s="242"/>
      <c r="L488" s="247"/>
      <c r="M488" s="248"/>
      <c r="N488" s="249"/>
      <c r="O488" s="249"/>
      <c r="P488" s="249"/>
      <c r="Q488" s="249"/>
      <c r="R488" s="249"/>
      <c r="S488" s="249"/>
      <c r="T488" s="250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1" t="s">
        <v>146</v>
      </c>
      <c r="AU488" s="251" t="s">
        <v>87</v>
      </c>
      <c r="AV488" s="14" t="s">
        <v>87</v>
      </c>
      <c r="AW488" s="14" t="s">
        <v>37</v>
      </c>
      <c r="AX488" s="14" t="s">
        <v>80</v>
      </c>
      <c r="AY488" s="251" t="s">
        <v>135</v>
      </c>
    </row>
    <row r="489" s="2" customFormat="1" ht="44.25" customHeight="1">
      <c r="A489" s="38"/>
      <c r="B489" s="39"/>
      <c r="C489" s="212" t="s">
        <v>715</v>
      </c>
      <c r="D489" s="212" t="s">
        <v>137</v>
      </c>
      <c r="E489" s="213" t="s">
        <v>716</v>
      </c>
      <c r="F489" s="214" t="s">
        <v>717</v>
      </c>
      <c r="G489" s="215" t="s">
        <v>229</v>
      </c>
      <c r="H489" s="216">
        <v>12</v>
      </c>
      <c r="I489" s="217"/>
      <c r="J489" s="218">
        <f>ROUND(I489*H489,2)</f>
        <v>0</v>
      </c>
      <c r="K489" s="214" t="s">
        <v>141</v>
      </c>
      <c r="L489" s="44"/>
      <c r="M489" s="219" t="s">
        <v>19</v>
      </c>
      <c r="N489" s="220" t="s">
        <v>47</v>
      </c>
      <c r="O489" s="84"/>
      <c r="P489" s="221">
        <f>O489*H489</f>
        <v>0</v>
      </c>
      <c r="Q489" s="221">
        <v>0</v>
      </c>
      <c r="R489" s="221">
        <f>Q489*H489</f>
        <v>0</v>
      </c>
      <c r="S489" s="221">
        <v>0.035000000000000003</v>
      </c>
      <c r="T489" s="222">
        <f>S489*H489</f>
        <v>0.42000000000000004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23" t="s">
        <v>142</v>
      </c>
      <c r="AT489" s="223" t="s">
        <v>137</v>
      </c>
      <c r="AU489" s="223" t="s">
        <v>87</v>
      </c>
      <c r="AY489" s="17" t="s">
        <v>135</v>
      </c>
      <c r="BE489" s="224">
        <f>IF(N489="základní",J489,0)</f>
        <v>0</v>
      </c>
      <c r="BF489" s="224">
        <f>IF(N489="snížená",J489,0)</f>
        <v>0</v>
      </c>
      <c r="BG489" s="224">
        <f>IF(N489="zákl. přenesená",J489,0)</f>
        <v>0</v>
      </c>
      <c r="BH489" s="224">
        <f>IF(N489="sníž. přenesená",J489,0)</f>
        <v>0</v>
      </c>
      <c r="BI489" s="224">
        <f>IF(N489="nulová",J489,0)</f>
        <v>0</v>
      </c>
      <c r="BJ489" s="17" t="s">
        <v>80</v>
      </c>
      <c r="BK489" s="224">
        <f>ROUND(I489*H489,2)</f>
        <v>0</v>
      </c>
      <c r="BL489" s="17" t="s">
        <v>142</v>
      </c>
      <c r="BM489" s="223" t="s">
        <v>718</v>
      </c>
    </row>
    <row r="490" s="2" customFormat="1">
      <c r="A490" s="38"/>
      <c r="B490" s="39"/>
      <c r="C490" s="40"/>
      <c r="D490" s="225" t="s">
        <v>144</v>
      </c>
      <c r="E490" s="40"/>
      <c r="F490" s="226" t="s">
        <v>719</v>
      </c>
      <c r="G490" s="40"/>
      <c r="H490" s="40"/>
      <c r="I490" s="227"/>
      <c r="J490" s="40"/>
      <c r="K490" s="40"/>
      <c r="L490" s="44"/>
      <c r="M490" s="228"/>
      <c r="N490" s="229"/>
      <c r="O490" s="84"/>
      <c r="P490" s="84"/>
      <c r="Q490" s="84"/>
      <c r="R490" s="84"/>
      <c r="S490" s="84"/>
      <c r="T490" s="85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T490" s="17" t="s">
        <v>144</v>
      </c>
      <c r="AU490" s="17" t="s">
        <v>87</v>
      </c>
    </row>
    <row r="491" s="2" customFormat="1" ht="33" customHeight="1">
      <c r="A491" s="38"/>
      <c r="B491" s="39"/>
      <c r="C491" s="212" t="s">
        <v>720</v>
      </c>
      <c r="D491" s="212" t="s">
        <v>137</v>
      </c>
      <c r="E491" s="213" t="s">
        <v>721</v>
      </c>
      <c r="F491" s="214" t="s">
        <v>722</v>
      </c>
      <c r="G491" s="215" t="s">
        <v>368</v>
      </c>
      <c r="H491" s="216">
        <v>7</v>
      </c>
      <c r="I491" s="217"/>
      <c r="J491" s="218">
        <f>ROUND(I491*H491,2)</f>
        <v>0</v>
      </c>
      <c r="K491" s="214" t="s">
        <v>141</v>
      </c>
      <c r="L491" s="44"/>
      <c r="M491" s="219" t="s">
        <v>19</v>
      </c>
      <c r="N491" s="220" t="s">
        <v>47</v>
      </c>
      <c r="O491" s="84"/>
      <c r="P491" s="221">
        <f>O491*H491</f>
        <v>0</v>
      </c>
      <c r="Q491" s="221">
        <v>0</v>
      </c>
      <c r="R491" s="221">
        <f>Q491*H491</f>
        <v>0</v>
      </c>
      <c r="S491" s="221">
        <v>0.082000000000000003</v>
      </c>
      <c r="T491" s="222">
        <f>S491*H491</f>
        <v>0.57400000000000007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23" t="s">
        <v>142</v>
      </c>
      <c r="AT491" s="223" t="s">
        <v>137</v>
      </c>
      <c r="AU491" s="223" t="s">
        <v>87</v>
      </c>
      <c r="AY491" s="17" t="s">
        <v>135</v>
      </c>
      <c r="BE491" s="224">
        <f>IF(N491="základní",J491,0)</f>
        <v>0</v>
      </c>
      <c r="BF491" s="224">
        <f>IF(N491="snížená",J491,0)</f>
        <v>0</v>
      </c>
      <c r="BG491" s="224">
        <f>IF(N491="zákl. přenesená",J491,0)</f>
        <v>0</v>
      </c>
      <c r="BH491" s="224">
        <f>IF(N491="sníž. přenesená",J491,0)</f>
        <v>0</v>
      </c>
      <c r="BI491" s="224">
        <f>IF(N491="nulová",J491,0)</f>
        <v>0</v>
      </c>
      <c r="BJ491" s="17" t="s">
        <v>80</v>
      </c>
      <c r="BK491" s="224">
        <f>ROUND(I491*H491,2)</f>
        <v>0</v>
      </c>
      <c r="BL491" s="17" t="s">
        <v>142</v>
      </c>
      <c r="BM491" s="223" t="s">
        <v>723</v>
      </c>
    </row>
    <row r="492" s="2" customFormat="1">
      <c r="A492" s="38"/>
      <c r="B492" s="39"/>
      <c r="C492" s="40"/>
      <c r="D492" s="225" t="s">
        <v>144</v>
      </c>
      <c r="E492" s="40"/>
      <c r="F492" s="226" t="s">
        <v>724</v>
      </c>
      <c r="G492" s="40"/>
      <c r="H492" s="40"/>
      <c r="I492" s="227"/>
      <c r="J492" s="40"/>
      <c r="K492" s="40"/>
      <c r="L492" s="44"/>
      <c r="M492" s="228"/>
      <c r="N492" s="229"/>
      <c r="O492" s="84"/>
      <c r="P492" s="84"/>
      <c r="Q492" s="84"/>
      <c r="R492" s="84"/>
      <c r="S492" s="84"/>
      <c r="T492" s="85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17" t="s">
        <v>144</v>
      </c>
      <c r="AU492" s="17" t="s">
        <v>87</v>
      </c>
    </row>
    <row r="493" s="13" customFormat="1">
      <c r="A493" s="13"/>
      <c r="B493" s="230"/>
      <c r="C493" s="231"/>
      <c r="D493" s="232" t="s">
        <v>146</v>
      </c>
      <c r="E493" s="233" t="s">
        <v>19</v>
      </c>
      <c r="F493" s="234" t="s">
        <v>725</v>
      </c>
      <c r="G493" s="231"/>
      <c r="H493" s="233" t="s">
        <v>19</v>
      </c>
      <c r="I493" s="235"/>
      <c r="J493" s="231"/>
      <c r="K493" s="231"/>
      <c r="L493" s="236"/>
      <c r="M493" s="237"/>
      <c r="N493" s="238"/>
      <c r="O493" s="238"/>
      <c r="P493" s="238"/>
      <c r="Q493" s="238"/>
      <c r="R493" s="238"/>
      <c r="S493" s="238"/>
      <c r="T493" s="239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0" t="s">
        <v>146</v>
      </c>
      <c r="AU493" s="240" t="s">
        <v>87</v>
      </c>
      <c r="AV493" s="13" t="s">
        <v>80</v>
      </c>
      <c r="AW493" s="13" t="s">
        <v>37</v>
      </c>
      <c r="AX493" s="13" t="s">
        <v>76</v>
      </c>
      <c r="AY493" s="240" t="s">
        <v>135</v>
      </c>
    </row>
    <row r="494" s="14" customFormat="1">
      <c r="A494" s="14"/>
      <c r="B494" s="241"/>
      <c r="C494" s="242"/>
      <c r="D494" s="232" t="s">
        <v>146</v>
      </c>
      <c r="E494" s="243" t="s">
        <v>19</v>
      </c>
      <c r="F494" s="244" t="s">
        <v>184</v>
      </c>
      <c r="G494" s="242"/>
      <c r="H494" s="245">
        <v>7</v>
      </c>
      <c r="I494" s="246"/>
      <c r="J494" s="242"/>
      <c r="K494" s="242"/>
      <c r="L494" s="247"/>
      <c r="M494" s="248"/>
      <c r="N494" s="249"/>
      <c r="O494" s="249"/>
      <c r="P494" s="249"/>
      <c r="Q494" s="249"/>
      <c r="R494" s="249"/>
      <c r="S494" s="249"/>
      <c r="T494" s="250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1" t="s">
        <v>146</v>
      </c>
      <c r="AU494" s="251" t="s">
        <v>87</v>
      </c>
      <c r="AV494" s="14" t="s">
        <v>87</v>
      </c>
      <c r="AW494" s="14" t="s">
        <v>37</v>
      </c>
      <c r="AX494" s="14" t="s">
        <v>80</v>
      </c>
      <c r="AY494" s="251" t="s">
        <v>135</v>
      </c>
    </row>
    <row r="495" s="2" customFormat="1" ht="16.5" customHeight="1">
      <c r="A495" s="38"/>
      <c r="B495" s="39"/>
      <c r="C495" s="212" t="s">
        <v>726</v>
      </c>
      <c r="D495" s="212" t="s">
        <v>137</v>
      </c>
      <c r="E495" s="213" t="s">
        <v>727</v>
      </c>
      <c r="F495" s="214" t="s">
        <v>728</v>
      </c>
      <c r="G495" s="215" t="s">
        <v>229</v>
      </c>
      <c r="H495" s="216">
        <v>232</v>
      </c>
      <c r="I495" s="217"/>
      <c r="J495" s="218">
        <f>ROUND(I495*H495,2)</f>
        <v>0</v>
      </c>
      <c r="K495" s="214" t="s">
        <v>141</v>
      </c>
      <c r="L495" s="44"/>
      <c r="M495" s="219" t="s">
        <v>19</v>
      </c>
      <c r="N495" s="220" t="s">
        <v>47</v>
      </c>
      <c r="O495" s="84"/>
      <c r="P495" s="221">
        <f>O495*H495</f>
        <v>0</v>
      </c>
      <c r="Q495" s="221">
        <v>0</v>
      </c>
      <c r="R495" s="221">
        <f>Q495*H495</f>
        <v>0</v>
      </c>
      <c r="S495" s="221">
        <v>0</v>
      </c>
      <c r="T495" s="222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23" t="s">
        <v>142</v>
      </c>
      <c r="AT495" s="223" t="s">
        <v>137</v>
      </c>
      <c r="AU495" s="223" t="s">
        <v>87</v>
      </c>
      <c r="AY495" s="17" t="s">
        <v>135</v>
      </c>
      <c r="BE495" s="224">
        <f>IF(N495="základní",J495,0)</f>
        <v>0</v>
      </c>
      <c r="BF495" s="224">
        <f>IF(N495="snížená",J495,0)</f>
        <v>0</v>
      </c>
      <c r="BG495" s="224">
        <f>IF(N495="zákl. přenesená",J495,0)</f>
        <v>0</v>
      </c>
      <c r="BH495" s="224">
        <f>IF(N495="sníž. přenesená",J495,0)</f>
        <v>0</v>
      </c>
      <c r="BI495" s="224">
        <f>IF(N495="nulová",J495,0)</f>
        <v>0</v>
      </c>
      <c r="BJ495" s="17" t="s">
        <v>80</v>
      </c>
      <c r="BK495" s="224">
        <f>ROUND(I495*H495,2)</f>
        <v>0</v>
      </c>
      <c r="BL495" s="17" t="s">
        <v>142</v>
      </c>
      <c r="BM495" s="223" t="s">
        <v>729</v>
      </c>
    </row>
    <row r="496" s="2" customFormat="1">
      <c r="A496" s="38"/>
      <c r="B496" s="39"/>
      <c r="C496" s="40"/>
      <c r="D496" s="225" t="s">
        <v>144</v>
      </c>
      <c r="E496" s="40"/>
      <c r="F496" s="226" t="s">
        <v>730</v>
      </c>
      <c r="G496" s="40"/>
      <c r="H496" s="40"/>
      <c r="I496" s="227"/>
      <c r="J496" s="40"/>
      <c r="K496" s="40"/>
      <c r="L496" s="44"/>
      <c r="M496" s="228"/>
      <c r="N496" s="229"/>
      <c r="O496" s="84"/>
      <c r="P496" s="84"/>
      <c r="Q496" s="84"/>
      <c r="R496" s="84"/>
      <c r="S496" s="84"/>
      <c r="T496" s="85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T496" s="17" t="s">
        <v>144</v>
      </c>
      <c r="AU496" s="17" t="s">
        <v>87</v>
      </c>
    </row>
    <row r="497" s="14" customFormat="1">
      <c r="A497" s="14"/>
      <c r="B497" s="241"/>
      <c r="C497" s="242"/>
      <c r="D497" s="232" t="s">
        <v>146</v>
      </c>
      <c r="E497" s="243" t="s">
        <v>19</v>
      </c>
      <c r="F497" s="244" t="s">
        <v>731</v>
      </c>
      <c r="G497" s="242"/>
      <c r="H497" s="245">
        <v>232</v>
      </c>
      <c r="I497" s="246"/>
      <c r="J497" s="242"/>
      <c r="K497" s="242"/>
      <c r="L497" s="247"/>
      <c r="M497" s="248"/>
      <c r="N497" s="249"/>
      <c r="O497" s="249"/>
      <c r="P497" s="249"/>
      <c r="Q497" s="249"/>
      <c r="R497" s="249"/>
      <c r="S497" s="249"/>
      <c r="T497" s="250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1" t="s">
        <v>146</v>
      </c>
      <c r="AU497" s="251" t="s">
        <v>87</v>
      </c>
      <c r="AV497" s="14" t="s">
        <v>87</v>
      </c>
      <c r="AW497" s="14" t="s">
        <v>37</v>
      </c>
      <c r="AX497" s="14" t="s">
        <v>80</v>
      </c>
      <c r="AY497" s="251" t="s">
        <v>135</v>
      </c>
    </row>
    <row r="498" s="2" customFormat="1" ht="16.5" customHeight="1">
      <c r="A498" s="38"/>
      <c r="B498" s="39"/>
      <c r="C498" s="212" t="s">
        <v>732</v>
      </c>
      <c r="D498" s="212" t="s">
        <v>137</v>
      </c>
      <c r="E498" s="213" t="s">
        <v>733</v>
      </c>
      <c r="F498" s="214" t="s">
        <v>734</v>
      </c>
      <c r="G498" s="215" t="s">
        <v>229</v>
      </c>
      <c r="H498" s="216">
        <v>680</v>
      </c>
      <c r="I498" s="217"/>
      <c r="J498" s="218">
        <f>ROUND(I498*H498,2)</f>
        <v>0</v>
      </c>
      <c r="K498" s="214" t="s">
        <v>141</v>
      </c>
      <c r="L498" s="44"/>
      <c r="M498" s="219" t="s">
        <v>19</v>
      </c>
      <c r="N498" s="220" t="s">
        <v>47</v>
      </c>
      <c r="O498" s="84"/>
      <c r="P498" s="221">
        <f>O498*H498</f>
        <v>0</v>
      </c>
      <c r="Q498" s="221">
        <v>0</v>
      </c>
      <c r="R498" s="221">
        <f>Q498*H498</f>
        <v>0</v>
      </c>
      <c r="S498" s="221">
        <v>0</v>
      </c>
      <c r="T498" s="222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23" t="s">
        <v>142</v>
      </c>
      <c r="AT498" s="223" t="s">
        <v>137</v>
      </c>
      <c r="AU498" s="223" t="s">
        <v>87</v>
      </c>
      <c r="AY498" s="17" t="s">
        <v>135</v>
      </c>
      <c r="BE498" s="224">
        <f>IF(N498="základní",J498,0)</f>
        <v>0</v>
      </c>
      <c r="BF498" s="224">
        <f>IF(N498="snížená",J498,0)</f>
        <v>0</v>
      </c>
      <c r="BG498" s="224">
        <f>IF(N498="zákl. přenesená",J498,0)</f>
        <v>0</v>
      </c>
      <c r="BH498" s="224">
        <f>IF(N498="sníž. přenesená",J498,0)</f>
        <v>0</v>
      </c>
      <c r="BI498" s="224">
        <f>IF(N498="nulová",J498,0)</f>
        <v>0</v>
      </c>
      <c r="BJ498" s="17" t="s">
        <v>80</v>
      </c>
      <c r="BK498" s="224">
        <f>ROUND(I498*H498,2)</f>
        <v>0</v>
      </c>
      <c r="BL498" s="17" t="s">
        <v>142</v>
      </c>
      <c r="BM498" s="223" t="s">
        <v>735</v>
      </c>
    </row>
    <row r="499" s="2" customFormat="1">
      <c r="A499" s="38"/>
      <c r="B499" s="39"/>
      <c r="C499" s="40"/>
      <c r="D499" s="225" t="s">
        <v>144</v>
      </c>
      <c r="E499" s="40"/>
      <c r="F499" s="226" t="s">
        <v>736</v>
      </c>
      <c r="G499" s="40"/>
      <c r="H499" s="40"/>
      <c r="I499" s="227"/>
      <c r="J499" s="40"/>
      <c r="K499" s="40"/>
      <c r="L499" s="44"/>
      <c r="M499" s="228"/>
      <c r="N499" s="229"/>
      <c r="O499" s="84"/>
      <c r="P499" s="84"/>
      <c r="Q499" s="84"/>
      <c r="R499" s="84"/>
      <c r="S499" s="84"/>
      <c r="T499" s="85"/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T499" s="17" t="s">
        <v>144</v>
      </c>
      <c r="AU499" s="17" t="s">
        <v>87</v>
      </c>
    </row>
    <row r="500" s="14" customFormat="1">
      <c r="A500" s="14"/>
      <c r="B500" s="241"/>
      <c r="C500" s="242"/>
      <c r="D500" s="232" t="s">
        <v>146</v>
      </c>
      <c r="E500" s="243" t="s">
        <v>19</v>
      </c>
      <c r="F500" s="244" t="s">
        <v>737</v>
      </c>
      <c r="G500" s="242"/>
      <c r="H500" s="245">
        <v>680</v>
      </c>
      <c r="I500" s="246"/>
      <c r="J500" s="242"/>
      <c r="K500" s="242"/>
      <c r="L500" s="247"/>
      <c r="M500" s="248"/>
      <c r="N500" s="249"/>
      <c r="O500" s="249"/>
      <c r="P500" s="249"/>
      <c r="Q500" s="249"/>
      <c r="R500" s="249"/>
      <c r="S500" s="249"/>
      <c r="T500" s="250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1" t="s">
        <v>146</v>
      </c>
      <c r="AU500" s="251" t="s">
        <v>87</v>
      </c>
      <c r="AV500" s="14" t="s">
        <v>87</v>
      </c>
      <c r="AW500" s="14" t="s">
        <v>37</v>
      </c>
      <c r="AX500" s="14" t="s">
        <v>80</v>
      </c>
      <c r="AY500" s="251" t="s">
        <v>135</v>
      </c>
    </row>
    <row r="501" s="12" customFormat="1" ht="22.8" customHeight="1">
      <c r="A501" s="12"/>
      <c r="B501" s="196"/>
      <c r="C501" s="197"/>
      <c r="D501" s="198" t="s">
        <v>75</v>
      </c>
      <c r="E501" s="210" t="s">
        <v>738</v>
      </c>
      <c r="F501" s="210" t="s">
        <v>739</v>
      </c>
      <c r="G501" s="197"/>
      <c r="H501" s="197"/>
      <c r="I501" s="200"/>
      <c r="J501" s="211">
        <f>BK501</f>
        <v>0</v>
      </c>
      <c r="K501" s="197"/>
      <c r="L501" s="202"/>
      <c r="M501" s="203"/>
      <c r="N501" s="204"/>
      <c r="O501" s="204"/>
      <c r="P501" s="205">
        <f>SUM(P502:P512)</f>
        <v>0</v>
      </c>
      <c r="Q501" s="204"/>
      <c r="R501" s="205">
        <f>SUM(R502:R512)</f>
        <v>0</v>
      </c>
      <c r="S501" s="204"/>
      <c r="T501" s="206">
        <f>SUM(T502:T512)</f>
        <v>0</v>
      </c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R501" s="207" t="s">
        <v>80</v>
      </c>
      <c r="AT501" s="208" t="s">
        <v>75</v>
      </c>
      <c r="AU501" s="208" t="s">
        <v>80</v>
      </c>
      <c r="AY501" s="207" t="s">
        <v>135</v>
      </c>
      <c r="BK501" s="209">
        <f>SUM(BK502:BK512)</f>
        <v>0</v>
      </c>
    </row>
    <row r="502" s="2" customFormat="1" ht="24.15" customHeight="1">
      <c r="A502" s="38"/>
      <c r="B502" s="39"/>
      <c r="C502" s="212" t="s">
        <v>740</v>
      </c>
      <c r="D502" s="212" t="s">
        <v>137</v>
      </c>
      <c r="E502" s="213" t="s">
        <v>741</v>
      </c>
      <c r="F502" s="214" t="s">
        <v>742</v>
      </c>
      <c r="G502" s="215" t="s">
        <v>304</v>
      </c>
      <c r="H502" s="216">
        <v>1574.2539999999999</v>
      </c>
      <c r="I502" s="217"/>
      <c r="J502" s="218">
        <f>ROUND(I502*H502,2)</f>
        <v>0</v>
      </c>
      <c r="K502" s="214" t="s">
        <v>141</v>
      </c>
      <c r="L502" s="44"/>
      <c r="M502" s="219" t="s">
        <v>19</v>
      </c>
      <c r="N502" s="220" t="s">
        <v>47</v>
      </c>
      <c r="O502" s="84"/>
      <c r="P502" s="221">
        <f>O502*H502</f>
        <v>0</v>
      </c>
      <c r="Q502" s="221">
        <v>0</v>
      </c>
      <c r="R502" s="221">
        <f>Q502*H502</f>
        <v>0</v>
      </c>
      <c r="S502" s="221">
        <v>0</v>
      </c>
      <c r="T502" s="222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23" t="s">
        <v>142</v>
      </c>
      <c r="AT502" s="223" t="s">
        <v>137</v>
      </c>
      <c r="AU502" s="223" t="s">
        <v>87</v>
      </c>
      <c r="AY502" s="17" t="s">
        <v>135</v>
      </c>
      <c r="BE502" s="224">
        <f>IF(N502="základní",J502,0)</f>
        <v>0</v>
      </c>
      <c r="BF502" s="224">
        <f>IF(N502="snížená",J502,0)</f>
        <v>0</v>
      </c>
      <c r="BG502" s="224">
        <f>IF(N502="zákl. přenesená",J502,0)</f>
        <v>0</v>
      </c>
      <c r="BH502" s="224">
        <f>IF(N502="sníž. přenesená",J502,0)</f>
        <v>0</v>
      </c>
      <c r="BI502" s="224">
        <f>IF(N502="nulová",J502,0)</f>
        <v>0</v>
      </c>
      <c r="BJ502" s="17" t="s">
        <v>80</v>
      </c>
      <c r="BK502" s="224">
        <f>ROUND(I502*H502,2)</f>
        <v>0</v>
      </c>
      <c r="BL502" s="17" t="s">
        <v>142</v>
      </c>
      <c r="BM502" s="223" t="s">
        <v>743</v>
      </c>
    </row>
    <row r="503" s="2" customFormat="1">
      <c r="A503" s="38"/>
      <c r="B503" s="39"/>
      <c r="C503" s="40"/>
      <c r="D503" s="225" t="s">
        <v>144</v>
      </c>
      <c r="E503" s="40"/>
      <c r="F503" s="226" t="s">
        <v>744</v>
      </c>
      <c r="G503" s="40"/>
      <c r="H503" s="40"/>
      <c r="I503" s="227"/>
      <c r="J503" s="40"/>
      <c r="K503" s="40"/>
      <c r="L503" s="44"/>
      <c r="M503" s="228"/>
      <c r="N503" s="229"/>
      <c r="O503" s="84"/>
      <c r="P503" s="84"/>
      <c r="Q503" s="84"/>
      <c r="R503" s="84"/>
      <c r="S503" s="84"/>
      <c r="T503" s="85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T503" s="17" t="s">
        <v>144</v>
      </c>
      <c r="AU503" s="17" t="s">
        <v>87</v>
      </c>
    </row>
    <row r="504" s="2" customFormat="1" ht="24.15" customHeight="1">
      <c r="A504" s="38"/>
      <c r="B504" s="39"/>
      <c r="C504" s="212" t="s">
        <v>745</v>
      </c>
      <c r="D504" s="212" t="s">
        <v>137</v>
      </c>
      <c r="E504" s="213" t="s">
        <v>746</v>
      </c>
      <c r="F504" s="214" t="s">
        <v>747</v>
      </c>
      <c r="G504" s="215" t="s">
        <v>304</v>
      </c>
      <c r="H504" s="216">
        <v>7871.2700000000004</v>
      </c>
      <c r="I504" s="217"/>
      <c r="J504" s="218">
        <f>ROUND(I504*H504,2)</f>
        <v>0</v>
      </c>
      <c r="K504" s="214" t="s">
        <v>141</v>
      </c>
      <c r="L504" s="44"/>
      <c r="M504" s="219" t="s">
        <v>19</v>
      </c>
      <c r="N504" s="220" t="s">
        <v>47</v>
      </c>
      <c r="O504" s="84"/>
      <c r="P504" s="221">
        <f>O504*H504</f>
        <v>0</v>
      </c>
      <c r="Q504" s="221">
        <v>0</v>
      </c>
      <c r="R504" s="221">
        <f>Q504*H504</f>
        <v>0</v>
      </c>
      <c r="S504" s="221">
        <v>0</v>
      </c>
      <c r="T504" s="222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23" t="s">
        <v>142</v>
      </c>
      <c r="AT504" s="223" t="s">
        <v>137</v>
      </c>
      <c r="AU504" s="223" t="s">
        <v>87</v>
      </c>
      <c r="AY504" s="17" t="s">
        <v>135</v>
      </c>
      <c r="BE504" s="224">
        <f>IF(N504="základní",J504,0)</f>
        <v>0</v>
      </c>
      <c r="BF504" s="224">
        <f>IF(N504="snížená",J504,0)</f>
        <v>0</v>
      </c>
      <c r="BG504" s="224">
        <f>IF(N504="zákl. přenesená",J504,0)</f>
        <v>0</v>
      </c>
      <c r="BH504" s="224">
        <f>IF(N504="sníž. přenesená",J504,0)</f>
        <v>0</v>
      </c>
      <c r="BI504" s="224">
        <f>IF(N504="nulová",J504,0)</f>
        <v>0</v>
      </c>
      <c r="BJ504" s="17" t="s">
        <v>80</v>
      </c>
      <c r="BK504" s="224">
        <f>ROUND(I504*H504,2)</f>
        <v>0</v>
      </c>
      <c r="BL504" s="17" t="s">
        <v>142</v>
      </c>
      <c r="BM504" s="223" t="s">
        <v>748</v>
      </c>
    </row>
    <row r="505" s="2" customFormat="1">
      <c r="A505" s="38"/>
      <c r="B505" s="39"/>
      <c r="C505" s="40"/>
      <c r="D505" s="225" t="s">
        <v>144</v>
      </c>
      <c r="E505" s="40"/>
      <c r="F505" s="226" t="s">
        <v>749</v>
      </c>
      <c r="G505" s="40"/>
      <c r="H505" s="40"/>
      <c r="I505" s="227"/>
      <c r="J505" s="40"/>
      <c r="K505" s="40"/>
      <c r="L505" s="44"/>
      <c r="M505" s="228"/>
      <c r="N505" s="229"/>
      <c r="O505" s="84"/>
      <c r="P505" s="84"/>
      <c r="Q505" s="84"/>
      <c r="R505" s="84"/>
      <c r="S505" s="84"/>
      <c r="T505" s="85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144</v>
      </c>
      <c r="AU505" s="17" t="s">
        <v>87</v>
      </c>
    </row>
    <row r="506" s="14" customFormat="1">
      <c r="A506" s="14"/>
      <c r="B506" s="241"/>
      <c r="C506" s="242"/>
      <c r="D506" s="232" t="s">
        <v>146</v>
      </c>
      <c r="E506" s="243" t="s">
        <v>19</v>
      </c>
      <c r="F506" s="244" t="s">
        <v>750</v>
      </c>
      <c r="G506" s="242"/>
      <c r="H506" s="245">
        <v>7871.2700000000004</v>
      </c>
      <c r="I506" s="246"/>
      <c r="J506" s="242"/>
      <c r="K506" s="242"/>
      <c r="L506" s="247"/>
      <c r="M506" s="248"/>
      <c r="N506" s="249"/>
      <c r="O506" s="249"/>
      <c r="P506" s="249"/>
      <c r="Q506" s="249"/>
      <c r="R506" s="249"/>
      <c r="S506" s="249"/>
      <c r="T506" s="250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1" t="s">
        <v>146</v>
      </c>
      <c r="AU506" s="251" t="s">
        <v>87</v>
      </c>
      <c r="AV506" s="14" t="s">
        <v>87</v>
      </c>
      <c r="AW506" s="14" t="s">
        <v>37</v>
      </c>
      <c r="AX506" s="14" t="s">
        <v>80</v>
      </c>
      <c r="AY506" s="251" t="s">
        <v>135</v>
      </c>
    </row>
    <row r="507" s="2" customFormat="1" ht="24.15" customHeight="1">
      <c r="A507" s="38"/>
      <c r="B507" s="39"/>
      <c r="C507" s="212" t="s">
        <v>751</v>
      </c>
      <c r="D507" s="212" t="s">
        <v>137</v>
      </c>
      <c r="E507" s="213" t="s">
        <v>752</v>
      </c>
      <c r="F507" s="214" t="s">
        <v>753</v>
      </c>
      <c r="G507" s="215" t="s">
        <v>304</v>
      </c>
      <c r="H507" s="216">
        <v>1173.855</v>
      </c>
      <c r="I507" s="217"/>
      <c r="J507" s="218">
        <f>ROUND(I507*H507,2)</f>
        <v>0</v>
      </c>
      <c r="K507" s="214" t="s">
        <v>141</v>
      </c>
      <c r="L507" s="44"/>
      <c r="M507" s="219" t="s">
        <v>19</v>
      </c>
      <c r="N507" s="220" t="s">
        <v>47</v>
      </c>
      <c r="O507" s="84"/>
      <c r="P507" s="221">
        <f>O507*H507</f>
        <v>0</v>
      </c>
      <c r="Q507" s="221">
        <v>0</v>
      </c>
      <c r="R507" s="221">
        <f>Q507*H507</f>
        <v>0</v>
      </c>
      <c r="S507" s="221">
        <v>0</v>
      </c>
      <c r="T507" s="222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23" t="s">
        <v>142</v>
      </c>
      <c r="AT507" s="223" t="s">
        <v>137</v>
      </c>
      <c r="AU507" s="223" t="s">
        <v>87</v>
      </c>
      <c r="AY507" s="17" t="s">
        <v>135</v>
      </c>
      <c r="BE507" s="224">
        <f>IF(N507="základní",J507,0)</f>
        <v>0</v>
      </c>
      <c r="BF507" s="224">
        <f>IF(N507="snížená",J507,0)</f>
        <v>0</v>
      </c>
      <c r="BG507" s="224">
        <f>IF(N507="zákl. přenesená",J507,0)</f>
        <v>0</v>
      </c>
      <c r="BH507" s="224">
        <f>IF(N507="sníž. přenesená",J507,0)</f>
        <v>0</v>
      </c>
      <c r="BI507" s="224">
        <f>IF(N507="nulová",J507,0)</f>
        <v>0</v>
      </c>
      <c r="BJ507" s="17" t="s">
        <v>80</v>
      </c>
      <c r="BK507" s="224">
        <f>ROUND(I507*H507,2)</f>
        <v>0</v>
      </c>
      <c r="BL507" s="17" t="s">
        <v>142</v>
      </c>
      <c r="BM507" s="223" t="s">
        <v>754</v>
      </c>
    </row>
    <row r="508" s="2" customFormat="1">
      <c r="A508" s="38"/>
      <c r="B508" s="39"/>
      <c r="C508" s="40"/>
      <c r="D508" s="225" t="s">
        <v>144</v>
      </c>
      <c r="E508" s="40"/>
      <c r="F508" s="226" t="s">
        <v>755</v>
      </c>
      <c r="G508" s="40"/>
      <c r="H508" s="40"/>
      <c r="I508" s="227"/>
      <c r="J508" s="40"/>
      <c r="K508" s="40"/>
      <c r="L508" s="44"/>
      <c r="M508" s="228"/>
      <c r="N508" s="229"/>
      <c r="O508" s="84"/>
      <c r="P508" s="84"/>
      <c r="Q508" s="84"/>
      <c r="R508" s="84"/>
      <c r="S508" s="84"/>
      <c r="T508" s="85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T508" s="17" t="s">
        <v>144</v>
      </c>
      <c r="AU508" s="17" t="s">
        <v>87</v>
      </c>
    </row>
    <row r="509" s="2" customFormat="1" ht="24.15" customHeight="1">
      <c r="A509" s="38"/>
      <c r="B509" s="39"/>
      <c r="C509" s="212" t="s">
        <v>756</v>
      </c>
      <c r="D509" s="212" t="s">
        <v>137</v>
      </c>
      <c r="E509" s="213" t="s">
        <v>757</v>
      </c>
      <c r="F509" s="214" t="s">
        <v>758</v>
      </c>
      <c r="G509" s="215" t="s">
        <v>304</v>
      </c>
      <c r="H509" s="216">
        <v>53.560000000000002</v>
      </c>
      <c r="I509" s="217"/>
      <c r="J509" s="218">
        <f>ROUND(I509*H509,2)</f>
        <v>0</v>
      </c>
      <c r="K509" s="214" t="s">
        <v>141</v>
      </c>
      <c r="L509" s="44"/>
      <c r="M509" s="219" t="s">
        <v>19</v>
      </c>
      <c r="N509" s="220" t="s">
        <v>47</v>
      </c>
      <c r="O509" s="84"/>
      <c r="P509" s="221">
        <f>O509*H509</f>
        <v>0</v>
      </c>
      <c r="Q509" s="221">
        <v>0</v>
      </c>
      <c r="R509" s="221">
        <f>Q509*H509</f>
        <v>0</v>
      </c>
      <c r="S509" s="221">
        <v>0</v>
      </c>
      <c r="T509" s="222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23" t="s">
        <v>142</v>
      </c>
      <c r="AT509" s="223" t="s">
        <v>137</v>
      </c>
      <c r="AU509" s="223" t="s">
        <v>87</v>
      </c>
      <c r="AY509" s="17" t="s">
        <v>135</v>
      </c>
      <c r="BE509" s="224">
        <f>IF(N509="základní",J509,0)</f>
        <v>0</v>
      </c>
      <c r="BF509" s="224">
        <f>IF(N509="snížená",J509,0)</f>
        <v>0</v>
      </c>
      <c r="BG509" s="224">
        <f>IF(N509="zákl. přenesená",J509,0)</f>
        <v>0</v>
      </c>
      <c r="BH509" s="224">
        <f>IF(N509="sníž. přenesená",J509,0)</f>
        <v>0</v>
      </c>
      <c r="BI509" s="224">
        <f>IF(N509="nulová",J509,0)</f>
        <v>0</v>
      </c>
      <c r="BJ509" s="17" t="s">
        <v>80</v>
      </c>
      <c r="BK509" s="224">
        <f>ROUND(I509*H509,2)</f>
        <v>0</v>
      </c>
      <c r="BL509" s="17" t="s">
        <v>142</v>
      </c>
      <c r="BM509" s="223" t="s">
        <v>759</v>
      </c>
    </row>
    <row r="510" s="2" customFormat="1">
      <c r="A510" s="38"/>
      <c r="B510" s="39"/>
      <c r="C510" s="40"/>
      <c r="D510" s="225" t="s">
        <v>144</v>
      </c>
      <c r="E510" s="40"/>
      <c r="F510" s="226" t="s">
        <v>760</v>
      </c>
      <c r="G510" s="40"/>
      <c r="H510" s="40"/>
      <c r="I510" s="227"/>
      <c r="J510" s="40"/>
      <c r="K510" s="40"/>
      <c r="L510" s="44"/>
      <c r="M510" s="228"/>
      <c r="N510" s="229"/>
      <c r="O510" s="84"/>
      <c r="P510" s="84"/>
      <c r="Q510" s="84"/>
      <c r="R510" s="84"/>
      <c r="S510" s="84"/>
      <c r="T510" s="85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T510" s="17" t="s">
        <v>144</v>
      </c>
      <c r="AU510" s="17" t="s">
        <v>87</v>
      </c>
    </row>
    <row r="511" s="2" customFormat="1" ht="24.15" customHeight="1">
      <c r="A511" s="38"/>
      <c r="B511" s="39"/>
      <c r="C511" s="212" t="s">
        <v>761</v>
      </c>
      <c r="D511" s="212" t="s">
        <v>137</v>
      </c>
      <c r="E511" s="213" t="s">
        <v>762</v>
      </c>
      <c r="F511" s="214" t="s">
        <v>763</v>
      </c>
      <c r="G511" s="215" t="s">
        <v>304</v>
      </c>
      <c r="H511" s="216">
        <v>343.32499999999999</v>
      </c>
      <c r="I511" s="217"/>
      <c r="J511" s="218">
        <f>ROUND(I511*H511,2)</f>
        <v>0</v>
      </c>
      <c r="K511" s="214" t="s">
        <v>141</v>
      </c>
      <c r="L511" s="44"/>
      <c r="M511" s="219" t="s">
        <v>19</v>
      </c>
      <c r="N511" s="220" t="s">
        <v>47</v>
      </c>
      <c r="O511" s="84"/>
      <c r="P511" s="221">
        <f>O511*H511</f>
        <v>0</v>
      </c>
      <c r="Q511" s="221">
        <v>0</v>
      </c>
      <c r="R511" s="221">
        <f>Q511*H511</f>
        <v>0</v>
      </c>
      <c r="S511" s="221">
        <v>0</v>
      </c>
      <c r="T511" s="222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23" t="s">
        <v>142</v>
      </c>
      <c r="AT511" s="223" t="s">
        <v>137</v>
      </c>
      <c r="AU511" s="223" t="s">
        <v>87</v>
      </c>
      <c r="AY511" s="17" t="s">
        <v>135</v>
      </c>
      <c r="BE511" s="224">
        <f>IF(N511="základní",J511,0)</f>
        <v>0</v>
      </c>
      <c r="BF511" s="224">
        <f>IF(N511="snížená",J511,0)</f>
        <v>0</v>
      </c>
      <c r="BG511" s="224">
        <f>IF(N511="zákl. přenesená",J511,0)</f>
        <v>0</v>
      </c>
      <c r="BH511" s="224">
        <f>IF(N511="sníž. přenesená",J511,0)</f>
        <v>0</v>
      </c>
      <c r="BI511" s="224">
        <f>IF(N511="nulová",J511,0)</f>
        <v>0</v>
      </c>
      <c r="BJ511" s="17" t="s">
        <v>80</v>
      </c>
      <c r="BK511" s="224">
        <f>ROUND(I511*H511,2)</f>
        <v>0</v>
      </c>
      <c r="BL511" s="17" t="s">
        <v>142</v>
      </c>
      <c r="BM511" s="223" t="s">
        <v>764</v>
      </c>
    </row>
    <row r="512" s="2" customFormat="1">
      <c r="A512" s="38"/>
      <c r="B512" s="39"/>
      <c r="C512" s="40"/>
      <c r="D512" s="225" t="s">
        <v>144</v>
      </c>
      <c r="E512" s="40"/>
      <c r="F512" s="226" t="s">
        <v>765</v>
      </c>
      <c r="G512" s="40"/>
      <c r="H512" s="40"/>
      <c r="I512" s="227"/>
      <c r="J512" s="40"/>
      <c r="K512" s="40"/>
      <c r="L512" s="44"/>
      <c r="M512" s="228"/>
      <c r="N512" s="229"/>
      <c r="O512" s="84"/>
      <c r="P512" s="84"/>
      <c r="Q512" s="84"/>
      <c r="R512" s="84"/>
      <c r="S512" s="84"/>
      <c r="T512" s="85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T512" s="17" t="s">
        <v>144</v>
      </c>
      <c r="AU512" s="17" t="s">
        <v>87</v>
      </c>
    </row>
    <row r="513" s="12" customFormat="1" ht="22.8" customHeight="1">
      <c r="A513" s="12"/>
      <c r="B513" s="196"/>
      <c r="C513" s="197"/>
      <c r="D513" s="198" t="s">
        <v>75</v>
      </c>
      <c r="E513" s="210" t="s">
        <v>766</v>
      </c>
      <c r="F513" s="210" t="s">
        <v>767</v>
      </c>
      <c r="G513" s="197"/>
      <c r="H513" s="197"/>
      <c r="I513" s="200"/>
      <c r="J513" s="211">
        <f>BK513</f>
        <v>0</v>
      </c>
      <c r="K513" s="197"/>
      <c r="L513" s="202"/>
      <c r="M513" s="203"/>
      <c r="N513" s="204"/>
      <c r="O513" s="204"/>
      <c r="P513" s="205">
        <f>SUM(P514:P515)</f>
        <v>0</v>
      </c>
      <c r="Q513" s="204"/>
      <c r="R513" s="205">
        <f>SUM(R514:R515)</f>
        <v>0</v>
      </c>
      <c r="S513" s="204"/>
      <c r="T513" s="206">
        <f>SUM(T514:T515)</f>
        <v>0</v>
      </c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R513" s="207" t="s">
        <v>80</v>
      </c>
      <c r="AT513" s="208" t="s">
        <v>75</v>
      </c>
      <c r="AU513" s="208" t="s">
        <v>80</v>
      </c>
      <c r="AY513" s="207" t="s">
        <v>135</v>
      </c>
      <c r="BK513" s="209">
        <f>SUM(BK514:BK515)</f>
        <v>0</v>
      </c>
    </row>
    <row r="514" s="2" customFormat="1" ht="24.15" customHeight="1">
      <c r="A514" s="38"/>
      <c r="B514" s="39"/>
      <c r="C514" s="212" t="s">
        <v>768</v>
      </c>
      <c r="D514" s="212" t="s">
        <v>137</v>
      </c>
      <c r="E514" s="213" t="s">
        <v>769</v>
      </c>
      <c r="F514" s="214" t="s">
        <v>770</v>
      </c>
      <c r="G514" s="215" t="s">
        <v>304</v>
      </c>
      <c r="H514" s="216">
        <v>2045.634</v>
      </c>
      <c r="I514" s="217"/>
      <c r="J514" s="218">
        <f>ROUND(I514*H514,2)</f>
        <v>0</v>
      </c>
      <c r="K514" s="214" t="s">
        <v>141</v>
      </c>
      <c r="L514" s="44"/>
      <c r="M514" s="219" t="s">
        <v>19</v>
      </c>
      <c r="N514" s="220" t="s">
        <v>47</v>
      </c>
      <c r="O514" s="84"/>
      <c r="P514" s="221">
        <f>O514*H514</f>
        <v>0</v>
      </c>
      <c r="Q514" s="221">
        <v>0</v>
      </c>
      <c r="R514" s="221">
        <f>Q514*H514</f>
        <v>0</v>
      </c>
      <c r="S514" s="221">
        <v>0</v>
      </c>
      <c r="T514" s="222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23" t="s">
        <v>142</v>
      </c>
      <c r="AT514" s="223" t="s">
        <v>137</v>
      </c>
      <c r="AU514" s="223" t="s">
        <v>87</v>
      </c>
      <c r="AY514" s="17" t="s">
        <v>135</v>
      </c>
      <c r="BE514" s="224">
        <f>IF(N514="základní",J514,0)</f>
        <v>0</v>
      </c>
      <c r="BF514" s="224">
        <f>IF(N514="snížená",J514,0)</f>
        <v>0</v>
      </c>
      <c r="BG514" s="224">
        <f>IF(N514="zákl. přenesená",J514,0)</f>
        <v>0</v>
      </c>
      <c r="BH514" s="224">
        <f>IF(N514="sníž. přenesená",J514,0)</f>
        <v>0</v>
      </c>
      <c r="BI514" s="224">
        <f>IF(N514="nulová",J514,0)</f>
        <v>0</v>
      </c>
      <c r="BJ514" s="17" t="s">
        <v>80</v>
      </c>
      <c r="BK514" s="224">
        <f>ROUND(I514*H514,2)</f>
        <v>0</v>
      </c>
      <c r="BL514" s="17" t="s">
        <v>142</v>
      </c>
      <c r="BM514" s="223" t="s">
        <v>771</v>
      </c>
    </row>
    <row r="515" s="2" customFormat="1">
      <c r="A515" s="38"/>
      <c r="B515" s="39"/>
      <c r="C515" s="40"/>
      <c r="D515" s="225" t="s">
        <v>144</v>
      </c>
      <c r="E515" s="40"/>
      <c r="F515" s="226" t="s">
        <v>772</v>
      </c>
      <c r="G515" s="40"/>
      <c r="H515" s="40"/>
      <c r="I515" s="227"/>
      <c r="J515" s="40"/>
      <c r="K515" s="40"/>
      <c r="L515" s="44"/>
      <c r="M515" s="274"/>
      <c r="N515" s="275"/>
      <c r="O515" s="276"/>
      <c r="P515" s="276"/>
      <c r="Q515" s="276"/>
      <c r="R515" s="276"/>
      <c r="S515" s="276"/>
      <c r="T515" s="277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T515" s="17" t="s">
        <v>144</v>
      </c>
      <c r="AU515" s="17" t="s">
        <v>87</v>
      </c>
    </row>
    <row r="516" s="2" customFormat="1" ht="6.96" customHeight="1">
      <c r="A516" s="38"/>
      <c r="B516" s="59"/>
      <c r="C516" s="60"/>
      <c r="D516" s="60"/>
      <c r="E516" s="60"/>
      <c r="F516" s="60"/>
      <c r="G516" s="60"/>
      <c r="H516" s="60"/>
      <c r="I516" s="60"/>
      <c r="J516" s="60"/>
      <c r="K516" s="60"/>
      <c r="L516" s="44"/>
      <c r="M516" s="38"/>
      <c r="O516" s="38"/>
      <c r="P516" s="38"/>
      <c r="Q516" s="38"/>
      <c r="R516" s="38"/>
      <c r="S516" s="38"/>
      <c r="T516" s="38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</row>
  </sheetData>
  <sheetProtection sheet="1" autoFilter="0" formatColumns="0" formatRows="0" objects="1" scenarios="1" spinCount="100000" saltValue="ZqtL1hKENsQjQErqaed06BdxThnLbI7hsg3A0wts5Yrnl2J+fbEWUPmjCfPCInE11c2jAyACv88NpOuFfMz28Q==" hashValue="WCyO5xIMfzHJS4DxGJxGHAyF0bM9zBJqURsbUdUTsxaLlaVSnkUjxVlcxc1Nj6ooYaILsLKol969EVdhEzOVbQ==" algorithmName="SHA-512" password="CC35"/>
  <autoFilter ref="C94:K51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6_01/113106123"/>
    <hyperlink ref="F103" r:id="rId2" display="https://podminky.urs.cz/item/CS_URS_2026_01/113107161"/>
    <hyperlink ref="F107" r:id="rId3" display="https://podminky.urs.cz/item/CS_URS_2026_01/113107183"/>
    <hyperlink ref="F111" r:id="rId4" display="https://podminky.urs.cz/item/CS_URS_2026_01/113107232"/>
    <hyperlink ref="F115" r:id="rId5" display="https://podminky.urs.cz/item/CS_URS_2026_01/113107321"/>
    <hyperlink ref="F119" r:id="rId6" display="https://podminky.urs.cz/item/CS_URS_2026_01/113107322"/>
    <hyperlink ref="F128" r:id="rId7" display="https://podminky.urs.cz/item/CS_URS_2026_01/113107332"/>
    <hyperlink ref="F132" r:id="rId8" display="https://podminky.urs.cz/item/CS_URS_2026_01/113107342"/>
    <hyperlink ref="F139" r:id="rId9" display="https://podminky.urs.cz/item/CS_URS_2026_01/113107343"/>
    <hyperlink ref="F143" r:id="rId10" display="https://podminky.urs.cz/item/CS_URS_2026_01/113154522"/>
    <hyperlink ref="F156" r:id="rId11" display="https://podminky.urs.cz/item/CS_URS_2026_01/113154527"/>
    <hyperlink ref="F160" r:id="rId12" display="https://podminky.urs.cz/item/CS_URS_2026_01/113154542"/>
    <hyperlink ref="F164" r:id="rId13" display="https://podminky.urs.cz/item/CS_URS_2026_01/113202111"/>
    <hyperlink ref="F169" r:id="rId14" display="https://podminky.urs.cz/item/CS_URS_2026_01/121151103"/>
    <hyperlink ref="F173" r:id="rId15" display="https://podminky.urs.cz/item/CS_URS_2026_01/121151123"/>
    <hyperlink ref="F180" r:id="rId16" display="https://podminky.urs.cz/item/CS_URS_2026_01/122311101"/>
    <hyperlink ref="F188" r:id="rId17" display="https://podminky.urs.cz/item/CS_URS_2026_01/122351101"/>
    <hyperlink ref="F195" r:id="rId18" display="https://podminky.urs.cz/item/CS_URS_2026_01/122351103"/>
    <hyperlink ref="F199" r:id="rId19" display="https://podminky.urs.cz/item/CS_URS_2026_01/122351105"/>
    <hyperlink ref="F203" r:id="rId20" display="https://podminky.urs.cz/item/CS_URS_2026_01/129001101"/>
    <hyperlink ref="F211" r:id="rId21" display="https://podminky.urs.cz/item/CS_URS_2026_01/162751133"/>
    <hyperlink ref="F213" r:id="rId22" display="https://podminky.urs.cz/item/CS_URS_2026_01/171151103"/>
    <hyperlink ref="F220" r:id="rId23" display="https://podminky.urs.cz/item/CS_URS_2026_01/171201231"/>
    <hyperlink ref="F223" r:id="rId24" display="https://podminky.urs.cz/item/CS_URS_2026_01/181351113"/>
    <hyperlink ref="F227" r:id="rId25" display="https://podminky.urs.cz/item/CS_URS_2026_01/181451131"/>
    <hyperlink ref="F231" r:id="rId26" display="https://podminky.urs.cz/item/CS_URS_2026_01/181951114"/>
    <hyperlink ref="F238" r:id="rId27" display="https://podminky.urs.cz/item/CS_URS_2026_01/184854115"/>
    <hyperlink ref="F247" r:id="rId28" display="https://podminky.urs.cz/item/CS_URS_2026_01/339921132"/>
    <hyperlink ref="F254" r:id="rId29" display="https://podminky.urs.cz/item/CS_URS_2026_01/339921133"/>
    <hyperlink ref="F269" r:id="rId30" display="https://podminky.urs.cz/item/CS_URS_2026_01/564851011"/>
    <hyperlink ref="F274" r:id="rId31" display="https://podminky.urs.cz/item/CS_URS_2026_01/564851111"/>
    <hyperlink ref="F281" r:id="rId32" display="https://podminky.urs.cz/item/CS_URS_2026_01/564871011"/>
    <hyperlink ref="F285" r:id="rId33" display="https://podminky.urs.cz/item/CS_URS_2026_01/564871116"/>
    <hyperlink ref="F289" r:id="rId34" display="https://podminky.urs.cz/item/CS_URS_2026_01/451315136"/>
    <hyperlink ref="F294" r:id="rId35" display="https://podminky.urs.cz/item/CS_URS_2026_01/565155021"/>
    <hyperlink ref="F298" r:id="rId36" display="https://podminky.urs.cz/item/CS_URS_2026_01/573191111"/>
    <hyperlink ref="F305" r:id="rId37" display="https://podminky.urs.cz/item/CS_URS_2026_01/573231111"/>
    <hyperlink ref="F314" r:id="rId38" display="https://podminky.urs.cz/item/CS_URS_2026_01/577133112"/>
    <hyperlink ref="F318" r:id="rId39" display="https://podminky.urs.cz/item/CS_URS_2026_01/577134121"/>
    <hyperlink ref="F325" r:id="rId40" display="https://podminky.urs.cz/item/CS_URS_2026_01/577165122"/>
    <hyperlink ref="F329" r:id="rId41" display="https://podminky.urs.cz/item/CS_URS_2026_01/596211113"/>
    <hyperlink ref="F344" r:id="rId42" display="https://podminky.urs.cz/item/CS_URS_2026_01/915241111"/>
    <hyperlink ref="F349" r:id="rId43" display="https://podminky.urs.cz/item/CS_URS_2026_01/899132111"/>
    <hyperlink ref="F351" r:id="rId44" display="https://podminky.urs.cz/item/CS_URS_2026_01/899132121"/>
    <hyperlink ref="F358" r:id="rId45" display="https://podminky.urs.cz/item/CS_URS_2026_01/911111111"/>
    <hyperlink ref="F363" r:id="rId46" display="https://podminky.urs.cz/item/CS_URS_2026_01/912112111"/>
    <hyperlink ref="F366" r:id="rId47" display="https://podminky.urs.cz/item/CS_URS_2026_01/914111111"/>
    <hyperlink ref="F403" r:id="rId48" display="https://podminky.urs.cz/item/CS_URS_2026_01/914511111"/>
    <hyperlink ref="F411" r:id="rId49" display="https://podminky.urs.cz/item/CS_URS_2026_01/915211112"/>
    <hyperlink ref="F415" r:id="rId50" display="https://podminky.urs.cz/item/CS_URS_2026_01/915211116"/>
    <hyperlink ref="F419" r:id="rId51" display="https://podminky.urs.cz/item/CS_URS_2026_01/915221112"/>
    <hyperlink ref="F423" r:id="rId52" display="https://podminky.urs.cz/item/CS_URS_2026_01/915221122"/>
    <hyperlink ref="F427" r:id="rId53" display="https://podminky.urs.cz/item/CS_URS_2026_01/915223111"/>
    <hyperlink ref="F431" r:id="rId54" display="https://podminky.urs.cz/item/CS_URS_2026_01/915231112"/>
    <hyperlink ref="F442" r:id="rId55" display="https://podminky.urs.cz/item/CS_URS_2026_01/915311111"/>
    <hyperlink ref="F455" r:id="rId56" display="https://podminky.urs.cz/item/CS_URS_2026_01/915611111"/>
    <hyperlink ref="F457" r:id="rId57" display="https://podminky.urs.cz/item/CS_URS_2026_01/915621111"/>
    <hyperlink ref="F459" r:id="rId58" display="https://podminky.urs.cz/item/CS_URS_2026_01/916131213"/>
    <hyperlink ref="F470" r:id="rId59" display="https://podminky.urs.cz/item/CS_URS_2026_01/916231213"/>
    <hyperlink ref="F474" r:id="rId60" display="https://podminky.urs.cz/item/CS_URS_2026_01/916991121"/>
    <hyperlink ref="F482" r:id="rId61" display="https://podminky.urs.cz/item/CS_URS_2026_01/919732211"/>
    <hyperlink ref="F486" r:id="rId62" display="https://podminky.urs.cz/item/CS_URS_2026_01/919732221"/>
    <hyperlink ref="F490" r:id="rId63" display="https://podminky.urs.cz/item/CS_URS_2026_01/966005111"/>
    <hyperlink ref="F492" r:id="rId64" display="https://podminky.urs.cz/item/CS_URS_2026_01/966006132"/>
    <hyperlink ref="F496" r:id="rId65" display="https://podminky.urs.cz/item/CS_URS_2026_01/966007121"/>
    <hyperlink ref="F499" r:id="rId66" display="https://podminky.urs.cz/item/CS_URS_2026_01/966007122"/>
    <hyperlink ref="F503" r:id="rId67" display="https://podminky.urs.cz/item/CS_URS_2026_01/997221561"/>
    <hyperlink ref="F505" r:id="rId68" display="https://podminky.urs.cz/item/CS_URS_2026_01/997221569"/>
    <hyperlink ref="F508" r:id="rId69" display="https://podminky.urs.cz/item/CS_URS_2026_01/997221861"/>
    <hyperlink ref="F510" r:id="rId70" display="https://podminky.urs.cz/item/CS_URS_2026_01/997221873"/>
    <hyperlink ref="F512" r:id="rId71" display="https://podminky.urs.cz/item/CS_URS_2026_01/997221875"/>
    <hyperlink ref="F515" r:id="rId72" display="https://podminky.urs.cz/item/CS_URS_2026_01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87</v>
      </c>
    </row>
    <row r="4" hidden="1" s="1" customFormat="1" ht="24.96" customHeight="1">
      <c r="B4" s="20"/>
      <c r="D4" s="140" t="s">
        <v>101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Cyklistická trasa Teplice – I. etapa ul. Písečná – ul. Bystřanská, včetně zastávky MHD</v>
      </c>
      <c r="F7" s="142"/>
      <c r="G7" s="142"/>
      <c r="H7" s="142"/>
      <c r="L7" s="20"/>
    </row>
    <row r="8" hidden="1" s="1" customFormat="1" ht="12" customHeight="1">
      <c r="B8" s="20"/>
      <c r="D8" s="142" t="s">
        <v>102</v>
      </c>
      <c r="L8" s="20"/>
    </row>
    <row r="9" hidden="1" s="2" customFormat="1" ht="16.5" customHeight="1">
      <c r="A9" s="38"/>
      <c r="B9" s="44"/>
      <c r="C9" s="38"/>
      <c r="D9" s="38"/>
      <c r="E9" s="143" t="s">
        <v>103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2" t="s">
        <v>104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5" t="s">
        <v>773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23. 1. 2026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27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2" t="s">
        <v>29</v>
      </c>
      <c r="J17" s="133" t="s">
        <v>30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2" t="s">
        <v>31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29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2" t="s">
        <v>33</v>
      </c>
      <c r="E22" s="38"/>
      <c r="F22" s="38"/>
      <c r="G22" s="38"/>
      <c r="H22" s="38"/>
      <c r="I22" s="142" t="s">
        <v>26</v>
      </c>
      <c r="J22" s="133" t="s">
        <v>34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">
        <v>35</v>
      </c>
      <c r="F23" s="38"/>
      <c r="G23" s="38"/>
      <c r="H23" s="38"/>
      <c r="I23" s="142" t="s">
        <v>29</v>
      </c>
      <c r="J23" s="133" t="s">
        <v>36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2" t="s">
        <v>38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39</v>
      </c>
      <c r="F26" s="38"/>
      <c r="G26" s="38"/>
      <c r="H26" s="38"/>
      <c r="I26" s="142" t="s">
        <v>29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2" t="s">
        <v>40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2" t="s">
        <v>42</v>
      </c>
      <c r="E32" s="38"/>
      <c r="F32" s="38"/>
      <c r="G32" s="38"/>
      <c r="H32" s="38"/>
      <c r="I32" s="38"/>
      <c r="J32" s="153">
        <f>ROUND(J87,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4" t="s">
        <v>44</v>
      </c>
      <c r="G34" s="38"/>
      <c r="H34" s="38"/>
      <c r="I34" s="154" t="s">
        <v>43</v>
      </c>
      <c r="J34" s="154" t="s">
        <v>45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5" t="s">
        <v>46</v>
      </c>
      <c r="E35" s="142" t="s">
        <v>47</v>
      </c>
      <c r="F35" s="156">
        <f>ROUND((SUM(BE87:BE208)),  2)</f>
        <v>0</v>
      </c>
      <c r="G35" s="38"/>
      <c r="H35" s="38"/>
      <c r="I35" s="157">
        <v>0.20999999999999999</v>
      </c>
      <c r="J35" s="156">
        <f>ROUND(((SUM(BE87:BE208))*I35),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48</v>
      </c>
      <c r="F36" s="156">
        <f>ROUND((SUM(BF87:BF208)),  2)</f>
        <v>0</v>
      </c>
      <c r="G36" s="38"/>
      <c r="H36" s="38"/>
      <c r="I36" s="157">
        <v>0.12</v>
      </c>
      <c r="J36" s="156">
        <f>ROUND(((SUM(BF87:BF208))*I36),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49</v>
      </c>
      <c r="F37" s="156">
        <f>ROUND((SUM(BG87:BG208)),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50</v>
      </c>
      <c r="F38" s="156">
        <f>ROUND((SUM(BH87:BH208)),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51</v>
      </c>
      <c r="F39" s="156">
        <f>ROUND((SUM(BI87:BI208)),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8"/>
      <c r="D41" s="159" t="s">
        <v>52</v>
      </c>
      <c r="E41" s="160"/>
      <c r="F41" s="160"/>
      <c r="G41" s="161" t="s">
        <v>53</v>
      </c>
      <c r="H41" s="162" t="s">
        <v>54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Cyklistická trasa Teplice – I. etapa ul. Písečná – ul. Bystřanská, včetně zastávky MHD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103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104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2 - SO 02 - Osvětlení přechodu pro chodce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k.ú. Teplice</v>
      </c>
      <c r="G56" s="40"/>
      <c r="H56" s="40"/>
      <c r="I56" s="32" t="s">
        <v>23</v>
      </c>
      <c r="J56" s="72" t="str">
        <f>IF(J14="","",J14)</f>
        <v>23. 1. 2026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Statutární město Teplice</v>
      </c>
      <c r="G58" s="40"/>
      <c r="H58" s="40"/>
      <c r="I58" s="32" t="s">
        <v>33</v>
      </c>
      <c r="J58" s="36" t="str">
        <f>E23</f>
        <v xml:space="preserve">PROJEKTY CHLADNÝ s.r.o.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38</v>
      </c>
      <c r="J59" s="36" t="str">
        <f>E26</f>
        <v>Ladislav Marek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107</v>
      </c>
      <c r="D61" s="171"/>
      <c r="E61" s="171"/>
      <c r="F61" s="171"/>
      <c r="G61" s="171"/>
      <c r="H61" s="171"/>
      <c r="I61" s="171"/>
      <c r="J61" s="172" t="s">
        <v>108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74</v>
      </c>
      <c r="D63" s="40"/>
      <c r="E63" s="40"/>
      <c r="F63" s="40"/>
      <c r="G63" s="40"/>
      <c r="H63" s="40"/>
      <c r="I63" s="40"/>
      <c r="J63" s="102">
        <f>J87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109</v>
      </c>
    </row>
    <row r="64" s="9" customFormat="1" ht="24.96" customHeight="1">
      <c r="A64" s="9"/>
      <c r="B64" s="174"/>
      <c r="C64" s="175"/>
      <c r="D64" s="176" t="s">
        <v>774</v>
      </c>
      <c r="E64" s="177"/>
      <c r="F64" s="177"/>
      <c r="G64" s="177"/>
      <c r="H64" s="177"/>
      <c r="I64" s="177"/>
      <c r="J64" s="178">
        <f>J88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4"/>
      <c r="C65" s="175"/>
      <c r="D65" s="176" t="s">
        <v>775</v>
      </c>
      <c r="E65" s="177"/>
      <c r="F65" s="177"/>
      <c r="G65" s="177"/>
      <c r="H65" s="177"/>
      <c r="I65" s="177"/>
      <c r="J65" s="178">
        <f>J137</f>
        <v>0</v>
      </c>
      <c r="K65" s="175"/>
      <c r="L65" s="17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120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9" t="str">
        <f>E7</f>
        <v>Cyklistická trasa Teplice – I. etapa ul. Písečná – ul. Bystřanská, včetně zastávky MHD</v>
      </c>
      <c r="F75" s="32"/>
      <c r="G75" s="32"/>
      <c r="H75" s="32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102</v>
      </c>
      <c r="D76" s="22"/>
      <c r="E76" s="22"/>
      <c r="F76" s="22"/>
      <c r="G76" s="22"/>
      <c r="H76" s="22"/>
      <c r="I76" s="22"/>
      <c r="J76" s="22"/>
      <c r="K76" s="22"/>
      <c r="L76" s="20"/>
    </row>
    <row r="77" s="2" customFormat="1" ht="16.5" customHeight="1">
      <c r="A77" s="38"/>
      <c r="B77" s="39"/>
      <c r="C77" s="40"/>
      <c r="D77" s="40"/>
      <c r="E77" s="169" t="s">
        <v>103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104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2 - SO 02 - Osvětlení přechodu pro chodce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F14</f>
        <v>k.ú. Teplice</v>
      </c>
      <c r="G81" s="40"/>
      <c r="H81" s="40"/>
      <c r="I81" s="32" t="s">
        <v>23</v>
      </c>
      <c r="J81" s="72" t="str">
        <f>IF(J14="","",J14)</f>
        <v>23. 1. 2026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5.65" customHeight="1">
      <c r="A83" s="38"/>
      <c r="B83" s="39"/>
      <c r="C83" s="32" t="s">
        <v>25</v>
      </c>
      <c r="D83" s="40"/>
      <c r="E83" s="40"/>
      <c r="F83" s="27" t="str">
        <f>E17</f>
        <v>Statutární město Teplice</v>
      </c>
      <c r="G83" s="40"/>
      <c r="H83" s="40"/>
      <c r="I83" s="32" t="s">
        <v>33</v>
      </c>
      <c r="J83" s="36" t="str">
        <f>E23</f>
        <v xml:space="preserve">PROJEKTY CHLADNÝ s.r.o. 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31</v>
      </c>
      <c r="D84" s="40"/>
      <c r="E84" s="40"/>
      <c r="F84" s="27" t="str">
        <f>IF(E20="","",E20)</f>
        <v>Vyplň údaj</v>
      </c>
      <c r="G84" s="40"/>
      <c r="H84" s="40"/>
      <c r="I84" s="32" t="s">
        <v>38</v>
      </c>
      <c r="J84" s="36" t="str">
        <f>E26</f>
        <v>Ladislav Marek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85"/>
      <c r="B86" s="186"/>
      <c r="C86" s="187" t="s">
        <v>121</v>
      </c>
      <c r="D86" s="188" t="s">
        <v>61</v>
      </c>
      <c r="E86" s="188" t="s">
        <v>57</v>
      </c>
      <c r="F86" s="188" t="s">
        <v>58</v>
      </c>
      <c r="G86" s="188" t="s">
        <v>122</v>
      </c>
      <c r="H86" s="188" t="s">
        <v>123</v>
      </c>
      <c r="I86" s="188" t="s">
        <v>124</v>
      </c>
      <c r="J86" s="188" t="s">
        <v>108</v>
      </c>
      <c r="K86" s="189" t="s">
        <v>125</v>
      </c>
      <c r="L86" s="190"/>
      <c r="M86" s="92" t="s">
        <v>19</v>
      </c>
      <c r="N86" s="93" t="s">
        <v>46</v>
      </c>
      <c r="O86" s="93" t="s">
        <v>126</v>
      </c>
      <c r="P86" s="93" t="s">
        <v>127</v>
      </c>
      <c r="Q86" s="93" t="s">
        <v>128</v>
      </c>
      <c r="R86" s="93" t="s">
        <v>129</v>
      </c>
      <c r="S86" s="93" t="s">
        <v>130</v>
      </c>
      <c r="T86" s="94" t="s">
        <v>131</v>
      </c>
      <c r="U86" s="185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</row>
    <row r="87" s="2" customFormat="1" ht="22.8" customHeight="1">
      <c r="A87" s="38"/>
      <c r="B87" s="39"/>
      <c r="C87" s="99" t="s">
        <v>132</v>
      </c>
      <c r="D87" s="40"/>
      <c r="E87" s="40"/>
      <c r="F87" s="40"/>
      <c r="G87" s="40"/>
      <c r="H87" s="40"/>
      <c r="I87" s="40"/>
      <c r="J87" s="191">
        <f>BK87</f>
        <v>0</v>
      </c>
      <c r="K87" s="40"/>
      <c r="L87" s="44"/>
      <c r="M87" s="95"/>
      <c r="N87" s="192"/>
      <c r="O87" s="96"/>
      <c r="P87" s="193">
        <f>P88+P137</f>
        <v>0</v>
      </c>
      <c r="Q87" s="96"/>
      <c r="R87" s="193">
        <f>R88+R137</f>
        <v>27.451045499999999</v>
      </c>
      <c r="S87" s="96"/>
      <c r="T87" s="194">
        <f>T88+T137</f>
        <v>9.6150000000000002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75</v>
      </c>
      <c r="AU87" s="17" t="s">
        <v>109</v>
      </c>
      <c r="BK87" s="195">
        <f>BK88+BK137</f>
        <v>0</v>
      </c>
    </row>
    <row r="88" s="12" customFormat="1" ht="25.92" customHeight="1">
      <c r="A88" s="12"/>
      <c r="B88" s="196"/>
      <c r="C88" s="197"/>
      <c r="D88" s="198" t="s">
        <v>75</v>
      </c>
      <c r="E88" s="199" t="s">
        <v>776</v>
      </c>
      <c r="F88" s="199" t="s">
        <v>777</v>
      </c>
      <c r="G88" s="197"/>
      <c r="H88" s="197"/>
      <c r="I88" s="200"/>
      <c r="J88" s="201">
        <f>BK88</f>
        <v>0</v>
      </c>
      <c r="K88" s="197"/>
      <c r="L88" s="202"/>
      <c r="M88" s="203"/>
      <c r="N88" s="204"/>
      <c r="O88" s="204"/>
      <c r="P88" s="205">
        <f>SUM(P89:P136)</f>
        <v>0</v>
      </c>
      <c r="Q88" s="204"/>
      <c r="R88" s="205">
        <f>SUM(R89:R136)</f>
        <v>0.16590000000000002</v>
      </c>
      <c r="S88" s="204"/>
      <c r="T88" s="206">
        <f>SUM(T89:T136)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7" t="s">
        <v>87</v>
      </c>
      <c r="AT88" s="208" t="s">
        <v>75</v>
      </c>
      <c r="AU88" s="208" t="s">
        <v>76</v>
      </c>
      <c r="AY88" s="207" t="s">
        <v>135</v>
      </c>
      <c r="BK88" s="209">
        <f>SUM(BK89:BK136)</f>
        <v>0</v>
      </c>
    </row>
    <row r="89" s="2" customFormat="1" ht="16.5" customHeight="1">
      <c r="A89" s="38"/>
      <c r="B89" s="39"/>
      <c r="C89" s="212" t="s">
        <v>80</v>
      </c>
      <c r="D89" s="212" t="s">
        <v>137</v>
      </c>
      <c r="E89" s="213" t="s">
        <v>778</v>
      </c>
      <c r="F89" s="214" t="s">
        <v>779</v>
      </c>
      <c r="G89" s="215" t="s">
        <v>368</v>
      </c>
      <c r="H89" s="216">
        <v>2</v>
      </c>
      <c r="I89" s="217"/>
      <c r="J89" s="218">
        <f>ROUND(I89*H89,2)</f>
        <v>0</v>
      </c>
      <c r="K89" s="214" t="s">
        <v>141</v>
      </c>
      <c r="L89" s="44"/>
      <c r="M89" s="219" t="s">
        <v>19</v>
      </c>
      <c r="N89" s="220" t="s">
        <v>47</v>
      </c>
      <c r="O89" s="84"/>
      <c r="P89" s="221">
        <f>O89*H89</f>
        <v>0</v>
      </c>
      <c r="Q89" s="221">
        <v>0</v>
      </c>
      <c r="R89" s="221">
        <f>Q89*H89</f>
        <v>0</v>
      </c>
      <c r="S89" s="221">
        <v>0</v>
      </c>
      <c r="T89" s="222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23" t="s">
        <v>252</v>
      </c>
      <c r="AT89" s="223" t="s">
        <v>137</v>
      </c>
      <c r="AU89" s="223" t="s">
        <v>80</v>
      </c>
      <c r="AY89" s="17" t="s">
        <v>135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17" t="s">
        <v>80</v>
      </c>
      <c r="BK89" s="224">
        <f>ROUND(I89*H89,2)</f>
        <v>0</v>
      </c>
      <c r="BL89" s="17" t="s">
        <v>252</v>
      </c>
      <c r="BM89" s="223" t="s">
        <v>780</v>
      </c>
    </row>
    <row r="90" s="2" customFormat="1">
      <c r="A90" s="38"/>
      <c r="B90" s="39"/>
      <c r="C90" s="40"/>
      <c r="D90" s="225" t="s">
        <v>144</v>
      </c>
      <c r="E90" s="40"/>
      <c r="F90" s="226" t="s">
        <v>781</v>
      </c>
      <c r="G90" s="40"/>
      <c r="H90" s="40"/>
      <c r="I90" s="227"/>
      <c r="J90" s="40"/>
      <c r="K90" s="40"/>
      <c r="L90" s="44"/>
      <c r="M90" s="228"/>
      <c r="N90" s="229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144</v>
      </c>
      <c r="AU90" s="17" t="s">
        <v>80</v>
      </c>
    </row>
    <row r="91" s="2" customFormat="1" ht="16.5" customHeight="1">
      <c r="A91" s="38"/>
      <c r="B91" s="39"/>
      <c r="C91" s="264" t="s">
        <v>87</v>
      </c>
      <c r="D91" s="264" t="s">
        <v>301</v>
      </c>
      <c r="E91" s="265" t="s">
        <v>782</v>
      </c>
      <c r="F91" s="266" t="s">
        <v>783</v>
      </c>
      <c r="G91" s="267" t="s">
        <v>784</v>
      </c>
      <c r="H91" s="268">
        <v>2</v>
      </c>
      <c r="I91" s="269"/>
      <c r="J91" s="270">
        <f>ROUND(I91*H91,2)</f>
        <v>0</v>
      </c>
      <c r="K91" s="266" t="s">
        <v>19</v>
      </c>
      <c r="L91" s="271"/>
      <c r="M91" s="272" t="s">
        <v>19</v>
      </c>
      <c r="N91" s="273" t="s">
        <v>47</v>
      </c>
      <c r="O91" s="84"/>
      <c r="P91" s="221">
        <f>O91*H91</f>
        <v>0</v>
      </c>
      <c r="Q91" s="221">
        <v>0</v>
      </c>
      <c r="R91" s="221">
        <f>Q91*H91</f>
        <v>0</v>
      </c>
      <c r="S91" s="221">
        <v>0</v>
      </c>
      <c r="T91" s="222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3" t="s">
        <v>359</v>
      </c>
      <c r="AT91" s="223" t="s">
        <v>301</v>
      </c>
      <c r="AU91" s="223" t="s">
        <v>80</v>
      </c>
      <c r="AY91" s="17" t="s">
        <v>135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7" t="s">
        <v>80</v>
      </c>
      <c r="BK91" s="224">
        <f>ROUND(I91*H91,2)</f>
        <v>0</v>
      </c>
      <c r="BL91" s="17" t="s">
        <v>252</v>
      </c>
      <c r="BM91" s="223" t="s">
        <v>785</v>
      </c>
    </row>
    <row r="92" s="2" customFormat="1" ht="16.5" customHeight="1">
      <c r="A92" s="38"/>
      <c r="B92" s="39"/>
      <c r="C92" s="264" t="s">
        <v>97</v>
      </c>
      <c r="D92" s="264" t="s">
        <v>301</v>
      </c>
      <c r="E92" s="265" t="s">
        <v>786</v>
      </c>
      <c r="F92" s="266" t="s">
        <v>787</v>
      </c>
      <c r="G92" s="267" t="s">
        <v>368</v>
      </c>
      <c r="H92" s="268">
        <v>2</v>
      </c>
      <c r="I92" s="269"/>
      <c r="J92" s="270">
        <f>ROUND(I92*H92,2)</f>
        <v>0</v>
      </c>
      <c r="K92" s="266" t="s">
        <v>141</v>
      </c>
      <c r="L92" s="271"/>
      <c r="M92" s="272" t="s">
        <v>19</v>
      </c>
      <c r="N92" s="273" t="s">
        <v>47</v>
      </c>
      <c r="O92" s="84"/>
      <c r="P92" s="221">
        <f>O92*H92</f>
        <v>0</v>
      </c>
      <c r="Q92" s="221">
        <v>0.0016999999999999999</v>
      </c>
      <c r="R92" s="221">
        <f>Q92*H92</f>
        <v>0.0033999999999999998</v>
      </c>
      <c r="S92" s="221">
        <v>0</v>
      </c>
      <c r="T92" s="222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3" t="s">
        <v>359</v>
      </c>
      <c r="AT92" s="223" t="s">
        <v>301</v>
      </c>
      <c r="AU92" s="223" t="s">
        <v>80</v>
      </c>
      <c r="AY92" s="17" t="s">
        <v>135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7" t="s">
        <v>80</v>
      </c>
      <c r="BK92" s="224">
        <f>ROUND(I92*H92,2)</f>
        <v>0</v>
      </c>
      <c r="BL92" s="17" t="s">
        <v>252</v>
      </c>
      <c r="BM92" s="223" t="s">
        <v>788</v>
      </c>
    </row>
    <row r="93" s="2" customFormat="1" ht="16.5" customHeight="1">
      <c r="A93" s="38"/>
      <c r="B93" s="39"/>
      <c r="C93" s="212" t="s">
        <v>142</v>
      </c>
      <c r="D93" s="212" t="s">
        <v>137</v>
      </c>
      <c r="E93" s="213" t="s">
        <v>789</v>
      </c>
      <c r="F93" s="214" t="s">
        <v>790</v>
      </c>
      <c r="G93" s="215" t="s">
        <v>368</v>
      </c>
      <c r="H93" s="216">
        <v>2</v>
      </c>
      <c r="I93" s="217"/>
      <c r="J93" s="218">
        <f>ROUND(I93*H93,2)</f>
        <v>0</v>
      </c>
      <c r="K93" s="214" t="s">
        <v>141</v>
      </c>
      <c r="L93" s="44"/>
      <c r="M93" s="219" t="s">
        <v>19</v>
      </c>
      <c r="N93" s="220" t="s">
        <v>47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252</v>
      </c>
      <c r="AT93" s="223" t="s">
        <v>137</v>
      </c>
      <c r="AU93" s="223" t="s">
        <v>80</v>
      </c>
      <c r="AY93" s="17" t="s">
        <v>135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80</v>
      </c>
      <c r="BK93" s="224">
        <f>ROUND(I93*H93,2)</f>
        <v>0</v>
      </c>
      <c r="BL93" s="17" t="s">
        <v>252</v>
      </c>
      <c r="BM93" s="223" t="s">
        <v>791</v>
      </c>
    </row>
    <row r="94" s="2" customFormat="1">
      <c r="A94" s="38"/>
      <c r="B94" s="39"/>
      <c r="C94" s="40"/>
      <c r="D94" s="225" t="s">
        <v>144</v>
      </c>
      <c r="E94" s="40"/>
      <c r="F94" s="226" t="s">
        <v>792</v>
      </c>
      <c r="G94" s="40"/>
      <c r="H94" s="40"/>
      <c r="I94" s="227"/>
      <c r="J94" s="40"/>
      <c r="K94" s="40"/>
      <c r="L94" s="44"/>
      <c r="M94" s="228"/>
      <c r="N94" s="229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144</v>
      </c>
      <c r="AU94" s="17" t="s">
        <v>80</v>
      </c>
    </row>
    <row r="95" s="2" customFormat="1" ht="16.5" customHeight="1">
      <c r="A95" s="38"/>
      <c r="B95" s="39"/>
      <c r="C95" s="264" t="s">
        <v>166</v>
      </c>
      <c r="D95" s="264" t="s">
        <v>301</v>
      </c>
      <c r="E95" s="265" t="s">
        <v>793</v>
      </c>
      <c r="F95" s="266" t="s">
        <v>794</v>
      </c>
      <c r="G95" s="267" t="s">
        <v>784</v>
      </c>
      <c r="H95" s="268">
        <v>1</v>
      </c>
      <c r="I95" s="269"/>
      <c r="J95" s="270">
        <f>ROUND(I95*H95,2)</f>
        <v>0</v>
      </c>
      <c r="K95" s="266" t="s">
        <v>19</v>
      </c>
      <c r="L95" s="271"/>
      <c r="M95" s="272" t="s">
        <v>19</v>
      </c>
      <c r="N95" s="273" t="s">
        <v>47</v>
      </c>
      <c r="O95" s="84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359</v>
      </c>
      <c r="AT95" s="223" t="s">
        <v>301</v>
      </c>
      <c r="AU95" s="223" t="s">
        <v>80</v>
      </c>
      <c r="AY95" s="17" t="s">
        <v>135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80</v>
      </c>
      <c r="BK95" s="224">
        <f>ROUND(I95*H95,2)</f>
        <v>0</v>
      </c>
      <c r="BL95" s="17" t="s">
        <v>252</v>
      </c>
      <c r="BM95" s="223" t="s">
        <v>795</v>
      </c>
    </row>
    <row r="96" s="2" customFormat="1" ht="16.5" customHeight="1">
      <c r="A96" s="38"/>
      <c r="B96" s="39"/>
      <c r="C96" s="264" t="s">
        <v>173</v>
      </c>
      <c r="D96" s="264" t="s">
        <v>301</v>
      </c>
      <c r="E96" s="265" t="s">
        <v>796</v>
      </c>
      <c r="F96" s="266" t="s">
        <v>797</v>
      </c>
      <c r="G96" s="267" t="s">
        <v>784</v>
      </c>
      <c r="H96" s="268">
        <v>1</v>
      </c>
      <c r="I96" s="269"/>
      <c r="J96" s="270">
        <f>ROUND(I96*H96,2)</f>
        <v>0</v>
      </c>
      <c r="K96" s="266" t="s">
        <v>19</v>
      </c>
      <c r="L96" s="271"/>
      <c r="M96" s="272" t="s">
        <v>19</v>
      </c>
      <c r="N96" s="273" t="s">
        <v>47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359</v>
      </c>
      <c r="AT96" s="223" t="s">
        <v>301</v>
      </c>
      <c r="AU96" s="223" t="s">
        <v>80</v>
      </c>
      <c r="AY96" s="17" t="s">
        <v>135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80</v>
      </c>
      <c r="BK96" s="224">
        <f>ROUND(I96*H96,2)</f>
        <v>0</v>
      </c>
      <c r="BL96" s="17" t="s">
        <v>252</v>
      </c>
      <c r="BM96" s="223" t="s">
        <v>798</v>
      </c>
    </row>
    <row r="97" s="2" customFormat="1" ht="16.5" customHeight="1">
      <c r="A97" s="38"/>
      <c r="B97" s="39"/>
      <c r="C97" s="212" t="s">
        <v>184</v>
      </c>
      <c r="D97" s="212" t="s">
        <v>137</v>
      </c>
      <c r="E97" s="213" t="s">
        <v>799</v>
      </c>
      <c r="F97" s="214" t="s">
        <v>800</v>
      </c>
      <c r="G97" s="215" t="s">
        <v>368</v>
      </c>
      <c r="H97" s="216">
        <v>2</v>
      </c>
      <c r="I97" s="217"/>
      <c r="J97" s="218">
        <f>ROUND(I97*H97,2)</f>
        <v>0</v>
      </c>
      <c r="K97" s="214" t="s">
        <v>141</v>
      </c>
      <c r="L97" s="44"/>
      <c r="M97" s="219" t="s">
        <v>19</v>
      </c>
      <c r="N97" s="220" t="s">
        <v>47</v>
      </c>
      <c r="O97" s="84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3" t="s">
        <v>252</v>
      </c>
      <c r="AT97" s="223" t="s">
        <v>137</v>
      </c>
      <c r="AU97" s="223" t="s">
        <v>80</v>
      </c>
      <c r="AY97" s="17" t="s">
        <v>135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7" t="s">
        <v>80</v>
      </c>
      <c r="BK97" s="224">
        <f>ROUND(I97*H97,2)</f>
        <v>0</v>
      </c>
      <c r="BL97" s="17" t="s">
        <v>252</v>
      </c>
      <c r="BM97" s="223" t="s">
        <v>801</v>
      </c>
    </row>
    <row r="98" s="2" customFormat="1">
      <c r="A98" s="38"/>
      <c r="B98" s="39"/>
      <c r="C98" s="40"/>
      <c r="D98" s="225" t="s">
        <v>144</v>
      </c>
      <c r="E98" s="40"/>
      <c r="F98" s="226" t="s">
        <v>802</v>
      </c>
      <c r="G98" s="40"/>
      <c r="H98" s="40"/>
      <c r="I98" s="227"/>
      <c r="J98" s="40"/>
      <c r="K98" s="40"/>
      <c r="L98" s="44"/>
      <c r="M98" s="228"/>
      <c r="N98" s="229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144</v>
      </c>
      <c r="AU98" s="17" t="s">
        <v>80</v>
      </c>
    </row>
    <row r="99" s="2" customFormat="1" ht="16.5" customHeight="1">
      <c r="A99" s="38"/>
      <c r="B99" s="39"/>
      <c r="C99" s="264" t="s">
        <v>191</v>
      </c>
      <c r="D99" s="264" t="s">
        <v>301</v>
      </c>
      <c r="E99" s="265" t="s">
        <v>803</v>
      </c>
      <c r="F99" s="266" t="s">
        <v>804</v>
      </c>
      <c r="G99" s="267" t="s">
        <v>784</v>
      </c>
      <c r="H99" s="268">
        <v>2</v>
      </c>
      <c r="I99" s="269"/>
      <c r="J99" s="270">
        <f>ROUND(I99*H99,2)</f>
        <v>0</v>
      </c>
      <c r="K99" s="266" t="s">
        <v>19</v>
      </c>
      <c r="L99" s="271"/>
      <c r="M99" s="272" t="s">
        <v>19</v>
      </c>
      <c r="N99" s="273" t="s">
        <v>47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359</v>
      </c>
      <c r="AT99" s="223" t="s">
        <v>301</v>
      </c>
      <c r="AU99" s="223" t="s">
        <v>80</v>
      </c>
      <c r="AY99" s="17" t="s">
        <v>135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80</v>
      </c>
      <c r="BK99" s="224">
        <f>ROUND(I99*H99,2)</f>
        <v>0</v>
      </c>
      <c r="BL99" s="17" t="s">
        <v>252</v>
      </c>
      <c r="BM99" s="223" t="s">
        <v>805</v>
      </c>
    </row>
    <row r="100" s="2" customFormat="1" ht="16.5" customHeight="1">
      <c r="A100" s="38"/>
      <c r="B100" s="39"/>
      <c r="C100" s="264" t="s">
        <v>199</v>
      </c>
      <c r="D100" s="264" t="s">
        <v>301</v>
      </c>
      <c r="E100" s="265" t="s">
        <v>806</v>
      </c>
      <c r="F100" s="266" t="s">
        <v>807</v>
      </c>
      <c r="G100" s="267" t="s">
        <v>784</v>
      </c>
      <c r="H100" s="268">
        <v>2</v>
      </c>
      <c r="I100" s="269"/>
      <c r="J100" s="270">
        <f>ROUND(I100*H100,2)</f>
        <v>0</v>
      </c>
      <c r="K100" s="266" t="s">
        <v>19</v>
      </c>
      <c r="L100" s="271"/>
      <c r="M100" s="272" t="s">
        <v>19</v>
      </c>
      <c r="N100" s="273" t="s">
        <v>47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359</v>
      </c>
      <c r="AT100" s="223" t="s">
        <v>301</v>
      </c>
      <c r="AU100" s="223" t="s">
        <v>80</v>
      </c>
      <c r="AY100" s="17" t="s">
        <v>135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80</v>
      </c>
      <c r="BK100" s="224">
        <f>ROUND(I100*H100,2)</f>
        <v>0</v>
      </c>
      <c r="BL100" s="17" t="s">
        <v>252</v>
      </c>
      <c r="BM100" s="223" t="s">
        <v>808</v>
      </c>
    </row>
    <row r="101" s="2" customFormat="1" ht="16.5" customHeight="1">
      <c r="A101" s="38"/>
      <c r="B101" s="39"/>
      <c r="C101" s="212" t="s">
        <v>205</v>
      </c>
      <c r="D101" s="212" t="s">
        <v>137</v>
      </c>
      <c r="E101" s="213" t="s">
        <v>809</v>
      </c>
      <c r="F101" s="214" t="s">
        <v>810</v>
      </c>
      <c r="G101" s="215" t="s">
        <v>368</v>
      </c>
      <c r="H101" s="216">
        <v>2</v>
      </c>
      <c r="I101" s="217"/>
      <c r="J101" s="218">
        <f>ROUND(I101*H101,2)</f>
        <v>0</v>
      </c>
      <c r="K101" s="214" t="s">
        <v>141</v>
      </c>
      <c r="L101" s="44"/>
      <c r="M101" s="219" t="s">
        <v>19</v>
      </c>
      <c r="N101" s="220" t="s">
        <v>47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252</v>
      </c>
      <c r="AT101" s="223" t="s">
        <v>137</v>
      </c>
      <c r="AU101" s="223" t="s">
        <v>80</v>
      </c>
      <c r="AY101" s="17" t="s">
        <v>135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80</v>
      </c>
      <c r="BK101" s="224">
        <f>ROUND(I101*H101,2)</f>
        <v>0</v>
      </c>
      <c r="BL101" s="17" t="s">
        <v>252</v>
      </c>
      <c r="BM101" s="223" t="s">
        <v>811</v>
      </c>
    </row>
    <row r="102" s="2" customFormat="1">
      <c r="A102" s="38"/>
      <c r="B102" s="39"/>
      <c r="C102" s="40"/>
      <c r="D102" s="225" t="s">
        <v>144</v>
      </c>
      <c r="E102" s="40"/>
      <c r="F102" s="226" t="s">
        <v>812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144</v>
      </c>
      <c r="AU102" s="17" t="s">
        <v>80</v>
      </c>
    </row>
    <row r="103" s="2" customFormat="1" ht="16.5" customHeight="1">
      <c r="A103" s="38"/>
      <c r="B103" s="39"/>
      <c r="C103" s="264" t="s">
        <v>216</v>
      </c>
      <c r="D103" s="264" t="s">
        <v>301</v>
      </c>
      <c r="E103" s="265" t="s">
        <v>813</v>
      </c>
      <c r="F103" s="266" t="s">
        <v>814</v>
      </c>
      <c r="G103" s="267" t="s">
        <v>368</v>
      </c>
      <c r="H103" s="268">
        <v>2</v>
      </c>
      <c r="I103" s="269"/>
      <c r="J103" s="270">
        <f>ROUND(I103*H103,2)</f>
        <v>0</v>
      </c>
      <c r="K103" s="266" t="s">
        <v>141</v>
      </c>
      <c r="L103" s="271"/>
      <c r="M103" s="272" t="s">
        <v>19</v>
      </c>
      <c r="N103" s="273" t="s">
        <v>47</v>
      </c>
      <c r="O103" s="84"/>
      <c r="P103" s="221">
        <f>O103*H103</f>
        <v>0</v>
      </c>
      <c r="Q103" s="221">
        <v>0.00029999999999999997</v>
      </c>
      <c r="R103" s="221">
        <f>Q103*H103</f>
        <v>0.00059999999999999995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359</v>
      </c>
      <c r="AT103" s="223" t="s">
        <v>301</v>
      </c>
      <c r="AU103" s="223" t="s">
        <v>80</v>
      </c>
      <c r="AY103" s="17" t="s">
        <v>135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80</v>
      </c>
      <c r="BK103" s="224">
        <f>ROUND(I103*H103,2)</f>
        <v>0</v>
      </c>
      <c r="BL103" s="17" t="s">
        <v>252</v>
      </c>
      <c r="BM103" s="223" t="s">
        <v>815</v>
      </c>
    </row>
    <row r="104" s="2" customFormat="1" ht="24.15" customHeight="1">
      <c r="A104" s="38"/>
      <c r="B104" s="39"/>
      <c r="C104" s="212" t="s">
        <v>8</v>
      </c>
      <c r="D104" s="212" t="s">
        <v>137</v>
      </c>
      <c r="E104" s="213" t="s">
        <v>816</v>
      </c>
      <c r="F104" s="214" t="s">
        <v>817</v>
      </c>
      <c r="G104" s="215" t="s">
        <v>229</v>
      </c>
      <c r="H104" s="216">
        <v>80</v>
      </c>
      <c r="I104" s="217"/>
      <c r="J104" s="218">
        <f>ROUND(I104*H104,2)</f>
        <v>0</v>
      </c>
      <c r="K104" s="214" t="s">
        <v>141</v>
      </c>
      <c r="L104" s="44"/>
      <c r="M104" s="219" t="s">
        <v>19</v>
      </c>
      <c r="N104" s="220" t="s">
        <v>47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252</v>
      </c>
      <c r="AT104" s="223" t="s">
        <v>137</v>
      </c>
      <c r="AU104" s="223" t="s">
        <v>80</v>
      </c>
      <c r="AY104" s="17" t="s">
        <v>135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80</v>
      </c>
      <c r="BK104" s="224">
        <f>ROUND(I104*H104,2)</f>
        <v>0</v>
      </c>
      <c r="BL104" s="17" t="s">
        <v>252</v>
      </c>
      <c r="BM104" s="223" t="s">
        <v>818</v>
      </c>
    </row>
    <row r="105" s="2" customFormat="1">
      <c r="A105" s="38"/>
      <c r="B105" s="39"/>
      <c r="C105" s="40"/>
      <c r="D105" s="225" t="s">
        <v>144</v>
      </c>
      <c r="E105" s="40"/>
      <c r="F105" s="226" t="s">
        <v>819</v>
      </c>
      <c r="G105" s="40"/>
      <c r="H105" s="40"/>
      <c r="I105" s="227"/>
      <c r="J105" s="40"/>
      <c r="K105" s="40"/>
      <c r="L105" s="44"/>
      <c r="M105" s="228"/>
      <c r="N105" s="22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144</v>
      </c>
      <c r="AU105" s="17" t="s">
        <v>80</v>
      </c>
    </row>
    <row r="106" s="2" customFormat="1" ht="16.5" customHeight="1">
      <c r="A106" s="38"/>
      <c r="B106" s="39"/>
      <c r="C106" s="264" t="s">
        <v>226</v>
      </c>
      <c r="D106" s="264" t="s">
        <v>301</v>
      </c>
      <c r="E106" s="265" t="s">
        <v>820</v>
      </c>
      <c r="F106" s="266" t="s">
        <v>821</v>
      </c>
      <c r="G106" s="267" t="s">
        <v>229</v>
      </c>
      <c r="H106" s="268">
        <v>80</v>
      </c>
      <c r="I106" s="269"/>
      <c r="J106" s="270">
        <f>ROUND(I106*H106,2)</f>
        <v>0</v>
      </c>
      <c r="K106" s="266" t="s">
        <v>141</v>
      </c>
      <c r="L106" s="271"/>
      <c r="M106" s="272" t="s">
        <v>19</v>
      </c>
      <c r="N106" s="273" t="s">
        <v>47</v>
      </c>
      <c r="O106" s="84"/>
      <c r="P106" s="221">
        <f>O106*H106</f>
        <v>0</v>
      </c>
      <c r="Q106" s="221">
        <v>0.00089999999999999998</v>
      </c>
      <c r="R106" s="221">
        <f>Q106*H106</f>
        <v>0.071999999999999995</v>
      </c>
      <c r="S106" s="221">
        <v>0</v>
      </c>
      <c r="T106" s="22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359</v>
      </c>
      <c r="AT106" s="223" t="s">
        <v>301</v>
      </c>
      <c r="AU106" s="223" t="s">
        <v>80</v>
      </c>
      <c r="AY106" s="17" t="s">
        <v>135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80</v>
      </c>
      <c r="BK106" s="224">
        <f>ROUND(I106*H106,2)</f>
        <v>0</v>
      </c>
      <c r="BL106" s="17" t="s">
        <v>252</v>
      </c>
      <c r="BM106" s="223" t="s">
        <v>822</v>
      </c>
    </row>
    <row r="107" s="2" customFormat="1" ht="24.15" customHeight="1">
      <c r="A107" s="38"/>
      <c r="B107" s="39"/>
      <c r="C107" s="212" t="s">
        <v>236</v>
      </c>
      <c r="D107" s="212" t="s">
        <v>137</v>
      </c>
      <c r="E107" s="213" t="s">
        <v>823</v>
      </c>
      <c r="F107" s="214" t="s">
        <v>824</v>
      </c>
      <c r="G107" s="215" t="s">
        <v>229</v>
      </c>
      <c r="H107" s="216">
        <v>80</v>
      </c>
      <c r="I107" s="217"/>
      <c r="J107" s="218">
        <f>ROUND(I107*H107,2)</f>
        <v>0</v>
      </c>
      <c r="K107" s="214" t="s">
        <v>141</v>
      </c>
      <c r="L107" s="44"/>
      <c r="M107" s="219" t="s">
        <v>19</v>
      </c>
      <c r="N107" s="220" t="s">
        <v>47</v>
      </c>
      <c r="O107" s="84"/>
      <c r="P107" s="221">
        <f>O107*H107</f>
        <v>0</v>
      </c>
      <c r="Q107" s="221">
        <v>2.0000000000000002E-05</v>
      </c>
      <c r="R107" s="221">
        <f>Q107*H107</f>
        <v>0.0016000000000000001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252</v>
      </c>
      <c r="AT107" s="223" t="s">
        <v>137</v>
      </c>
      <c r="AU107" s="223" t="s">
        <v>80</v>
      </c>
      <c r="AY107" s="17" t="s">
        <v>135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80</v>
      </c>
      <c r="BK107" s="224">
        <f>ROUND(I107*H107,2)</f>
        <v>0</v>
      </c>
      <c r="BL107" s="17" t="s">
        <v>252</v>
      </c>
      <c r="BM107" s="223" t="s">
        <v>825</v>
      </c>
    </row>
    <row r="108" s="2" customFormat="1">
      <c r="A108" s="38"/>
      <c r="B108" s="39"/>
      <c r="C108" s="40"/>
      <c r="D108" s="225" t="s">
        <v>144</v>
      </c>
      <c r="E108" s="40"/>
      <c r="F108" s="226" t="s">
        <v>826</v>
      </c>
      <c r="G108" s="40"/>
      <c r="H108" s="40"/>
      <c r="I108" s="227"/>
      <c r="J108" s="40"/>
      <c r="K108" s="40"/>
      <c r="L108" s="44"/>
      <c r="M108" s="228"/>
      <c r="N108" s="229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144</v>
      </c>
      <c r="AU108" s="17" t="s">
        <v>80</v>
      </c>
    </row>
    <row r="109" s="2" customFormat="1" ht="16.5" customHeight="1">
      <c r="A109" s="38"/>
      <c r="B109" s="39"/>
      <c r="C109" s="264" t="s">
        <v>243</v>
      </c>
      <c r="D109" s="264" t="s">
        <v>301</v>
      </c>
      <c r="E109" s="265" t="s">
        <v>827</v>
      </c>
      <c r="F109" s="266" t="s">
        <v>828</v>
      </c>
      <c r="G109" s="267" t="s">
        <v>329</v>
      </c>
      <c r="H109" s="268">
        <v>80</v>
      </c>
      <c r="I109" s="269"/>
      <c r="J109" s="270">
        <f>ROUND(I109*H109,2)</f>
        <v>0</v>
      </c>
      <c r="K109" s="266" t="s">
        <v>141</v>
      </c>
      <c r="L109" s="271"/>
      <c r="M109" s="272" t="s">
        <v>19</v>
      </c>
      <c r="N109" s="273" t="s">
        <v>47</v>
      </c>
      <c r="O109" s="84"/>
      <c r="P109" s="221">
        <f>O109*H109</f>
        <v>0</v>
      </c>
      <c r="Q109" s="221">
        <v>0.001</v>
      </c>
      <c r="R109" s="221">
        <f>Q109*H109</f>
        <v>0.080000000000000002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359</v>
      </c>
      <c r="AT109" s="223" t="s">
        <v>301</v>
      </c>
      <c r="AU109" s="223" t="s">
        <v>80</v>
      </c>
      <c r="AY109" s="17" t="s">
        <v>135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80</v>
      </c>
      <c r="BK109" s="224">
        <f>ROUND(I109*H109,2)</f>
        <v>0</v>
      </c>
      <c r="BL109" s="17" t="s">
        <v>252</v>
      </c>
      <c r="BM109" s="223" t="s">
        <v>829</v>
      </c>
    </row>
    <row r="110" s="2" customFormat="1" ht="16.5" customHeight="1">
      <c r="A110" s="38"/>
      <c r="B110" s="39"/>
      <c r="C110" s="212" t="s">
        <v>252</v>
      </c>
      <c r="D110" s="212" t="s">
        <v>137</v>
      </c>
      <c r="E110" s="213" t="s">
        <v>830</v>
      </c>
      <c r="F110" s="214" t="s">
        <v>831</v>
      </c>
      <c r="G110" s="215" t="s">
        <v>368</v>
      </c>
      <c r="H110" s="216">
        <v>3</v>
      </c>
      <c r="I110" s="217"/>
      <c r="J110" s="218">
        <f>ROUND(I110*H110,2)</f>
        <v>0</v>
      </c>
      <c r="K110" s="214" t="s">
        <v>141</v>
      </c>
      <c r="L110" s="44"/>
      <c r="M110" s="219" t="s">
        <v>19</v>
      </c>
      <c r="N110" s="220" t="s">
        <v>47</v>
      </c>
      <c r="O110" s="84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252</v>
      </c>
      <c r="AT110" s="223" t="s">
        <v>137</v>
      </c>
      <c r="AU110" s="223" t="s">
        <v>80</v>
      </c>
      <c r="AY110" s="17" t="s">
        <v>135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80</v>
      </c>
      <c r="BK110" s="224">
        <f>ROUND(I110*H110,2)</f>
        <v>0</v>
      </c>
      <c r="BL110" s="17" t="s">
        <v>252</v>
      </c>
      <c r="BM110" s="223" t="s">
        <v>832</v>
      </c>
    </row>
    <row r="111" s="2" customFormat="1">
      <c r="A111" s="38"/>
      <c r="B111" s="39"/>
      <c r="C111" s="40"/>
      <c r="D111" s="225" t="s">
        <v>144</v>
      </c>
      <c r="E111" s="40"/>
      <c r="F111" s="226" t="s">
        <v>833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144</v>
      </c>
      <c r="AU111" s="17" t="s">
        <v>80</v>
      </c>
    </row>
    <row r="112" s="2" customFormat="1" ht="16.5" customHeight="1">
      <c r="A112" s="38"/>
      <c r="B112" s="39"/>
      <c r="C112" s="264" t="s">
        <v>263</v>
      </c>
      <c r="D112" s="264" t="s">
        <v>301</v>
      </c>
      <c r="E112" s="265" t="s">
        <v>834</v>
      </c>
      <c r="F112" s="266" t="s">
        <v>835</v>
      </c>
      <c r="G112" s="267" t="s">
        <v>368</v>
      </c>
      <c r="H112" s="268">
        <v>3</v>
      </c>
      <c r="I112" s="269"/>
      <c r="J112" s="270">
        <f>ROUND(I112*H112,2)</f>
        <v>0</v>
      </c>
      <c r="K112" s="266" t="s">
        <v>141</v>
      </c>
      <c r="L112" s="271"/>
      <c r="M112" s="272" t="s">
        <v>19</v>
      </c>
      <c r="N112" s="273" t="s">
        <v>47</v>
      </c>
      <c r="O112" s="84"/>
      <c r="P112" s="221">
        <f>O112*H112</f>
        <v>0</v>
      </c>
      <c r="Q112" s="221">
        <v>0.00025999999999999998</v>
      </c>
      <c r="R112" s="221">
        <f>Q112*H112</f>
        <v>0.00077999999999999988</v>
      </c>
      <c r="S112" s="221">
        <v>0</v>
      </c>
      <c r="T112" s="222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3" t="s">
        <v>359</v>
      </c>
      <c r="AT112" s="223" t="s">
        <v>301</v>
      </c>
      <c r="AU112" s="223" t="s">
        <v>80</v>
      </c>
      <c r="AY112" s="17" t="s">
        <v>135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80</v>
      </c>
      <c r="BK112" s="224">
        <f>ROUND(I112*H112,2)</f>
        <v>0</v>
      </c>
      <c r="BL112" s="17" t="s">
        <v>252</v>
      </c>
      <c r="BM112" s="223" t="s">
        <v>836</v>
      </c>
    </row>
    <row r="113" s="2" customFormat="1" ht="24.15" customHeight="1">
      <c r="A113" s="38"/>
      <c r="B113" s="39"/>
      <c r="C113" s="212" t="s">
        <v>271</v>
      </c>
      <c r="D113" s="212" t="s">
        <v>137</v>
      </c>
      <c r="E113" s="213" t="s">
        <v>837</v>
      </c>
      <c r="F113" s="214" t="s">
        <v>838</v>
      </c>
      <c r="G113" s="215" t="s">
        <v>368</v>
      </c>
      <c r="H113" s="216">
        <v>4</v>
      </c>
      <c r="I113" s="217"/>
      <c r="J113" s="218">
        <f>ROUND(I113*H113,2)</f>
        <v>0</v>
      </c>
      <c r="K113" s="214" t="s">
        <v>141</v>
      </c>
      <c r="L113" s="44"/>
      <c r="M113" s="219" t="s">
        <v>19</v>
      </c>
      <c r="N113" s="220" t="s">
        <v>47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252</v>
      </c>
      <c r="AT113" s="223" t="s">
        <v>137</v>
      </c>
      <c r="AU113" s="223" t="s">
        <v>80</v>
      </c>
      <c r="AY113" s="17" t="s">
        <v>135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80</v>
      </c>
      <c r="BK113" s="224">
        <f>ROUND(I113*H113,2)</f>
        <v>0</v>
      </c>
      <c r="BL113" s="17" t="s">
        <v>252</v>
      </c>
      <c r="BM113" s="223" t="s">
        <v>839</v>
      </c>
    </row>
    <row r="114" s="2" customFormat="1">
      <c r="A114" s="38"/>
      <c r="B114" s="39"/>
      <c r="C114" s="40"/>
      <c r="D114" s="225" t="s">
        <v>144</v>
      </c>
      <c r="E114" s="40"/>
      <c r="F114" s="226" t="s">
        <v>840</v>
      </c>
      <c r="G114" s="40"/>
      <c r="H114" s="40"/>
      <c r="I114" s="227"/>
      <c r="J114" s="40"/>
      <c r="K114" s="40"/>
      <c r="L114" s="44"/>
      <c r="M114" s="228"/>
      <c r="N114" s="229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144</v>
      </c>
      <c r="AU114" s="17" t="s">
        <v>80</v>
      </c>
    </row>
    <row r="115" s="2" customFormat="1" ht="16.5" customHeight="1">
      <c r="A115" s="38"/>
      <c r="B115" s="39"/>
      <c r="C115" s="264" t="s">
        <v>277</v>
      </c>
      <c r="D115" s="264" t="s">
        <v>301</v>
      </c>
      <c r="E115" s="265" t="s">
        <v>841</v>
      </c>
      <c r="F115" s="266" t="s">
        <v>842</v>
      </c>
      <c r="G115" s="267" t="s">
        <v>368</v>
      </c>
      <c r="H115" s="268">
        <v>4</v>
      </c>
      <c r="I115" s="269"/>
      <c r="J115" s="270">
        <f>ROUND(I115*H115,2)</f>
        <v>0</v>
      </c>
      <c r="K115" s="266" t="s">
        <v>19</v>
      </c>
      <c r="L115" s="271"/>
      <c r="M115" s="272" t="s">
        <v>19</v>
      </c>
      <c r="N115" s="273" t="s">
        <v>47</v>
      </c>
      <c r="O115" s="84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3" t="s">
        <v>359</v>
      </c>
      <c r="AT115" s="223" t="s">
        <v>301</v>
      </c>
      <c r="AU115" s="223" t="s">
        <v>80</v>
      </c>
      <c r="AY115" s="17" t="s">
        <v>135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7" t="s">
        <v>80</v>
      </c>
      <c r="BK115" s="224">
        <f>ROUND(I115*H115,2)</f>
        <v>0</v>
      </c>
      <c r="BL115" s="17" t="s">
        <v>252</v>
      </c>
      <c r="BM115" s="223" t="s">
        <v>843</v>
      </c>
    </row>
    <row r="116" s="2" customFormat="1" ht="24.15" customHeight="1">
      <c r="A116" s="38"/>
      <c r="B116" s="39"/>
      <c r="C116" s="212" t="s">
        <v>284</v>
      </c>
      <c r="D116" s="212" t="s">
        <v>137</v>
      </c>
      <c r="E116" s="213" t="s">
        <v>844</v>
      </c>
      <c r="F116" s="214" t="s">
        <v>845</v>
      </c>
      <c r="G116" s="215" t="s">
        <v>229</v>
      </c>
      <c r="H116" s="216">
        <v>4</v>
      </c>
      <c r="I116" s="217"/>
      <c r="J116" s="218">
        <f>ROUND(I116*H116,2)</f>
        <v>0</v>
      </c>
      <c r="K116" s="214" t="s">
        <v>141</v>
      </c>
      <c r="L116" s="44"/>
      <c r="M116" s="219" t="s">
        <v>19</v>
      </c>
      <c r="N116" s="220" t="s">
        <v>47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252</v>
      </c>
      <c r="AT116" s="223" t="s">
        <v>137</v>
      </c>
      <c r="AU116" s="223" t="s">
        <v>80</v>
      </c>
      <c r="AY116" s="17" t="s">
        <v>135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80</v>
      </c>
      <c r="BK116" s="224">
        <f>ROUND(I116*H116,2)</f>
        <v>0</v>
      </c>
      <c r="BL116" s="17" t="s">
        <v>252</v>
      </c>
      <c r="BM116" s="223" t="s">
        <v>846</v>
      </c>
    </row>
    <row r="117" s="2" customFormat="1">
      <c r="A117" s="38"/>
      <c r="B117" s="39"/>
      <c r="C117" s="40"/>
      <c r="D117" s="225" t="s">
        <v>144</v>
      </c>
      <c r="E117" s="40"/>
      <c r="F117" s="226" t="s">
        <v>847</v>
      </c>
      <c r="G117" s="40"/>
      <c r="H117" s="40"/>
      <c r="I117" s="227"/>
      <c r="J117" s="40"/>
      <c r="K117" s="40"/>
      <c r="L117" s="44"/>
      <c r="M117" s="228"/>
      <c r="N117" s="22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144</v>
      </c>
      <c r="AU117" s="17" t="s">
        <v>80</v>
      </c>
    </row>
    <row r="118" s="2" customFormat="1" ht="16.5" customHeight="1">
      <c r="A118" s="38"/>
      <c r="B118" s="39"/>
      <c r="C118" s="264" t="s">
        <v>7</v>
      </c>
      <c r="D118" s="264" t="s">
        <v>301</v>
      </c>
      <c r="E118" s="265" t="s">
        <v>848</v>
      </c>
      <c r="F118" s="266" t="s">
        <v>849</v>
      </c>
      <c r="G118" s="267" t="s">
        <v>329</v>
      </c>
      <c r="H118" s="268">
        <v>2.6000000000000001</v>
      </c>
      <c r="I118" s="269"/>
      <c r="J118" s="270">
        <f>ROUND(I118*H118,2)</f>
        <v>0</v>
      </c>
      <c r="K118" s="266" t="s">
        <v>141</v>
      </c>
      <c r="L118" s="271"/>
      <c r="M118" s="272" t="s">
        <v>19</v>
      </c>
      <c r="N118" s="273" t="s">
        <v>47</v>
      </c>
      <c r="O118" s="84"/>
      <c r="P118" s="221">
        <f>O118*H118</f>
        <v>0</v>
      </c>
      <c r="Q118" s="221">
        <v>0.001</v>
      </c>
      <c r="R118" s="221">
        <f>Q118*H118</f>
        <v>0.0026000000000000003</v>
      </c>
      <c r="S118" s="221">
        <v>0</v>
      </c>
      <c r="T118" s="22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359</v>
      </c>
      <c r="AT118" s="223" t="s">
        <v>301</v>
      </c>
      <c r="AU118" s="223" t="s">
        <v>80</v>
      </c>
      <c r="AY118" s="17" t="s">
        <v>135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80</v>
      </c>
      <c r="BK118" s="224">
        <f>ROUND(I118*H118,2)</f>
        <v>0</v>
      </c>
      <c r="BL118" s="17" t="s">
        <v>252</v>
      </c>
      <c r="BM118" s="223" t="s">
        <v>850</v>
      </c>
    </row>
    <row r="119" s="2" customFormat="1" ht="16.5" customHeight="1">
      <c r="A119" s="38"/>
      <c r="B119" s="39"/>
      <c r="C119" s="212" t="s">
        <v>293</v>
      </c>
      <c r="D119" s="212" t="s">
        <v>137</v>
      </c>
      <c r="E119" s="213" t="s">
        <v>851</v>
      </c>
      <c r="F119" s="214" t="s">
        <v>852</v>
      </c>
      <c r="G119" s="215" t="s">
        <v>368</v>
      </c>
      <c r="H119" s="216">
        <v>4</v>
      </c>
      <c r="I119" s="217"/>
      <c r="J119" s="218">
        <f>ROUND(I119*H119,2)</f>
        <v>0</v>
      </c>
      <c r="K119" s="214" t="s">
        <v>141</v>
      </c>
      <c r="L119" s="44"/>
      <c r="M119" s="219" t="s">
        <v>19</v>
      </c>
      <c r="N119" s="220" t="s">
        <v>47</v>
      </c>
      <c r="O119" s="84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252</v>
      </c>
      <c r="AT119" s="223" t="s">
        <v>137</v>
      </c>
      <c r="AU119" s="223" t="s">
        <v>80</v>
      </c>
      <c r="AY119" s="17" t="s">
        <v>135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80</v>
      </c>
      <c r="BK119" s="224">
        <f>ROUND(I119*H119,2)</f>
        <v>0</v>
      </c>
      <c r="BL119" s="17" t="s">
        <v>252</v>
      </c>
      <c r="BM119" s="223" t="s">
        <v>853</v>
      </c>
    </row>
    <row r="120" s="2" customFormat="1">
      <c r="A120" s="38"/>
      <c r="B120" s="39"/>
      <c r="C120" s="40"/>
      <c r="D120" s="225" t="s">
        <v>144</v>
      </c>
      <c r="E120" s="40"/>
      <c r="F120" s="226" t="s">
        <v>854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144</v>
      </c>
      <c r="AU120" s="17" t="s">
        <v>80</v>
      </c>
    </row>
    <row r="121" s="2" customFormat="1" ht="16.5" customHeight="1">
      <c r="A121" s="38"/>
      <c r="B121" s="39"/>
      <c r="C121" s="264" t="s">
        <v>300</v>
      </c>
      <c r="D121" s="264" t="s">
        <v>301</v>
      </c>
      <c r="E121" s="265" t="s">
        <v>855</v>
      </c>
      <c r="F121" s="266" t="s">
        <v>856</v>
      </c>
      <c r="G121" s="267" t="s">
        <v>368</v>
      </c>
      <c r="H121" s="268">
        <v>2</v>
      </c>
      <c r="I121" s="269"/>
      <c r="J121" s="270">
        <f>ROUND(I121*H121,2)</f>
        <v>0</v>
      </c>
      <c r="K121" s="266" t="s">
        <v>141</v>
      </c>
      <c r="L121" s="271"/>
      <c r="M121" s="272" t="s">
        <v>19</v>
      </c>
      <c r="N121" s="273" t="s">
        <v>47</v>
      </c>
      <c r="O121" s="84"/>
      <c r="P121" s="221">
        <f>O121*H121</f>
        <v>0</v>
      </c>
      <c r="Q121" s="221">
        <v>0.00069999999999999999</v>
      </c>
      <c r="R121" s="221">
        <f>Q121*H121</f>
        <v>0.0014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359</v>
      </c>
      <c r="AT121" s="223" t="s">
        <v>301</v>
      </c>
      <c r="AU121" s="223" t="s">
        <v>80</v>
      </c>
      <c r="AY121" s="17" t="s">
        <v>135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80</v>
      </c>
      <c r="BK121" s="224">
        <f>ROUND(I121*H121,2)</f>
        <v>0</v>
      </c>
      <c r="BL121" s="17" t="s">
        <v>252</v>
      </c>
      <c r="BM121" s="223" t="s">
        <v>857</v>
      </c>
    </row>
    <row r="122" s="2" customFormat="1" ht="16.5" customHeight="1">
      <c r="A122" s="38"/>
      <c r="B122" s="39"/>
      <c r="C122" s="264" t="s">
        <v>308</v>
      </c>
      <c r="D122" s="264" t="s">
        <v>301</v>
      </c>
      <c r="E122" s="265" t="s">
        <v>858</v>
      </c>
      <c r="F122" s="266" t="s">
        <v>859</v>
      </c>
      <c r="G122" s="267" t="s">
        <v>368</v>
      </c>
      <c r="H122" s="268">
        <v>2</v>
      </c>
      <c r="I122" s="269"/>
      <c r="J122" s="270">
        <f>ROUND(I122*H122,2)</f>
        <v>0</v>
      </c>
      <c r="K122" s="266" t="s">
        <v>141</v>
      </c>
      <c r="L122" s="271"/>
      <c r="M122" s="272" t="s">
        <v>19</v>
      </c>
      <c r="N122" s="273" t="s">
        <v>47</v>
      </c>
      <c r="O122" s="84"/>
      <c r="P122" s="221">
        <f>O122*H122</f>
        <v>0</v>
      </c>
      <c r="Q122" s="221">
        <v>0.00016000000000000001</v>
      </c>
      <c r="R122" s="221">
        <f>Q122*H122</f>
        <v>0.00032000000000000003</v>
      </c>
      <c r="S122" s="221">
        <v>0</v>
      </c>
      <c r="T122" s="22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359</v>
      </c>
      <c r="AT122" s="223" t="s">
        <v>301</v>
      </c>
      <c r="AU122" s="223" t="s">
        <v>80</v>
      </c>
      <c r="AY122" s="17" t="s">
        <v>135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80</v>
      </c>
      <c r="BK122" s="224">
        <f>ROUND(I122*H122,2)</f>
        <v>0</v>
      </c>
      <c r="BL122" s="17" t="s">
        <v>252</v>
      </c>
      <c r="BM122" s="223" t="s">
        <v>860</v>
      </c>
    </row>
    <row r="123" s="2" customFormat="1" ht="24.15" customHeight="1">
      <c r="A123" s="38"/>
      <c r="B123" s="39"/>
      <c r="C123" s="212" t="s">
        <v>314</v>
      </c>
      <c r="D123" s="212" t="s">
        <v>137</v>
      </c>
      <c r="E123" s="213" t="s">
        <v>861</v>
      </c>
      <c r="F123" s="214" t="s">
        <v>862</v>
      </c>
      <c r="G123" s="215" t="s">
        <v>229</v>
      </c>
      <c r="H123" s="216">
        <v>20</v>
      </c>
      <c r="I123" s="217"/>
      <c r="J123" s="218">
        <f>ROUND(I123*H123,2)</f>
        <v>0</v>
      </c>
      <c r="K123" s="214" t="s">
        <v>141</v>
      </c>
      <c r="L123" s="44"/>
      <c r="M123" s="219" t="s">
        <v>19</v>
      </c>
      <c r="N123" s="220" t="s">
        <v>47</v>
      </c>
      <c r="O123" s="84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3" t="s">
        <v>252</v>
      </c>
      <c r="AT123" s="223" t="s">
        <v>137</v>
      </c>
      <c r="AU123" s="223" t="s">
        <v>80</v>
      </c>
      <c r="AY123" s="17" t="s">
        <v>135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80</v>
      </c>
      <c r="BK123" s="224">
        <f>ROUND(I123*H123,2)</f>
        <v>0</v>
      </c>
      <c r="BL123" s="17" t="s">
        <v>252</v>
      </c>
      <c r="BM123" s="223" t="s">
        <v>863</v>
      </c>
    </row>
    <row r="124" s="2" customFormat="1">
      <c r="A124" s="38"/>
      <c r="B124" s="39"/>
      <c r="C124" s="40"/>
      <c r="D124" s="225" t="s">
        <v>144</v>
      </c>
      <c r="E124" s="40"/>
      <c r="F124" s="226" t="s">
        <v>864</v>
      </c>
      <c r="G124" s="40"/>
      <c r="H124" s="40"/>
      <c r="I124" s="227"/>
      <c r="J124" s="40"/>
      <c r="K124" s="40"/>
      <c r="L124" s="44"/>
      <c r="M124" s="228"/>
      <c r="N124" s="229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144</v>
      </c>
      <c r="AU124" s="17" t="s">
        <v>80</v>
      </c>
    </row>
    <row r="125" s="2" customFormat="1" ht="16.5" customHeight="1">
      <c r="A125" s="38"/>
      <c r="B125" s="39"/>
      <c r="C125" s="264" t="s">
        <v>321</v>
      </c>
      <c r="D125" s="264" t="s">
        <v>301</v>
      </c>
      <c r="E125" s="265" t="s">
        <v>865</v>
      </c>
      <c r="F125" s="266" t="s">
        <v>866</v>
      </c>
      <c r="G125" s="267" t="s">
        <v>229</v>
      </c>
      <c r="H125" s="268">
        <v>20</v>
      </c>
      <c r="I125" s="269"/>
      <c r="J125" s="270">
        <f>ROUND(I125*H125,2)</f>
        <v>0</v>
      </c>
      <c r="K125" s="266" t="s">
        <v>141</v>
      </c>
      <c r="L125" s="271"/>
      <c r="M125" s="272" t="s">
        <v>19</v>
      </c>
      <c r="N125" s="273" t="s">
        <v>47</v>
      </c>
      <c r="O125" s="84"/>
      <c r="P125" s="221">
        <f>O125*H125</f>
        <v>0</v>
      </c>
      <c r="Q125" s="221">
        <v>0.00016000000000000001</v>
      </c>
      <c r="R125" s="221">
        <f>Q125*H125</f>
        <v>0.0032000000000000002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359</v>
      </c>
      <c r="AT125" s="223" t="s">
        <v>301</v>
      </c>
      <c r="AU125" s="223" t="s">
        <v>80</v>
      </c>
      <c r="AY125" s="17" t="s">
        <v>135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80</v>
      </c>
      <c r="BK125" s="224">
        <f>ROUND(I125*H125,2)</f>
        <v>0</v>
      </c>
      <c r="BL125" s="17" t="s">
        <v>252</v>
      </c>
      <c r="BM125" s="223" t="s">
        <v>867</v>
      </c>
    </row>
    <row r="126" s="2" customFormat="1" ht="24.15" customHeight="1">
      <c r="A126" s="38"/>
      <c r="B126" s="39"/>
      <c r="C126" s="212" t="s">
        <v>326</v>
      </c>
      <c r="D126" s="212" t="s">
        <v>137</v>
      </c>
      <c r="E126" s="213" t="s">
        <v>868</v>
      </c>
      <c r="F126" s="214" t="s">
        <v>869</v>
      </c>
      <c r="G126" s="215" t="s">
        <v>368</v>
      </c>
      <c r="H126" s="216">
        <v>12</v>
      </c>
      <c r="I126" s="217"/>
      <c r="J126" s="218">
        <f>ROUND(I126*H126,2)</f>
        <v>0</v>
      </c>
      <c r="K126" s="214" t="s">
        <v>141</v>
      </c>
      <c r="L126" s="44"/>
      <c r="M126" s="219" t="s">
        <v>19</v>
      </c>
      <c r="N126" s="220" t="s">
        <v>47</v>
      </c>
      <c r="O126" s="84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3" t="s">
        <v>252</v>
      </c>
      <c r="AT126" s="223" t="s">
        <v>137</v>
      </c>
      <c r="AU126" s="223" t="s">
        <v>80</v>
      </c>
      <c r="AY126" s="17" t="s">
        <v>135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80</v>
      </c>
      <c r="BK126" s="224">
        <f>ROUND(I126*H126,2)</f>
        <v>0</v>
      </c>
      <c r="BL126" s="17" t="s">
        <v>252</v>
      </c>
      <c r="BM126" s="223" t="s">
        <v>870</v>
      </c>
    </row>
    <row r="127" s="2" customFormat="1">
      <c r="A127" s="38"/>
      <c r="B127" s="39"/>
      <c r="C127" s="40"/>
      <c r="D127" s="225" t="s">
        <v>144</v>
      </c>
      <c r="E127" s="40"/>
      <c r="F127" s="226" t="s">
        <v>871</v>
      </c>
      <c r="G127" s="40"/>
      <c r="H127" s="40"/>
      <c r="I127" s="227"/>
      <c r="J127" s="40"/>
      <c r="K127" s="40"/>
      <c r="L127" s="44"/>
      <c r="M127" s="228"/>
      <c r="N127" s="229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144</v>
      </c>
      <c r="AU127" s="17" t="s">
        <v>80</v>
      </c>
    </row>
    <row r="128" s="2" customFormat="1" ht="24.15" customHeight="1">
      <c r="A128" s="38"/>
      <c r="B128" s="39"/>
      <c r="C128" s="212" t="s">
        <v>332</v>
      </c>
      <c r="D128" s="212" t="s">
        <v>137</v>
      </c>
      <c r="E128" s="213" t="s">
        <v>872</v>
      </c>
      <c r="F128" s="214" t="s">
        <v>873</v>
      </c>
      <c r="G128" s="215" t="s">
        <v>368</v>
      </c>
      <c r="H128" s="216">
        <v>16</v>
      </c>
      <c r="I128" s="217"/>
      <c r="J128" s="218">
        <f>ROUND(I128*H128,2)</f>
        <v>0</v>
      </c>
      <c r="K128" s="214" t="s">
        <v>141</v>
      </c>
      <c r="L128" s="44"/>
      <c r="M128" s="219" t="s">
        <v>19</v>
      </c>
      <c r="N128" s="220" t="s">
        <v>47</v>
      </c>
      <c r="O128" s="84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252</v>
      </c>
      <c r="AT128" s="223" t="s">
        <v>137</v>
      </c>
      <c r="AU128" s="223" t="s">
        <v>80</v>
      </c>
      <c r="AY128" s="17" t="s">
        <v>135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80</v>
      </c>
      <c r="BK128" s="224">
        <f>ROUND(I128*H128,2)</f>
        <v>0</v>
      </c>
      <c r="BL128" s="17" t="s">
        <v>252</v>
      </c>
      <c r="BM128" s="223" t="s">
        <v>874</v>
      </c>
    </row>
    <row r="129" s="2" customFormat="1">
      <c r="A129" s="38"/>
      <c r="B129" s="39"/>
      <c r="C129" s="40"/>
      <c r="D129" s="225" t="s">
        <v>144</v>
      </c>
      <c r="E129" s="40"/>
      <c r="F129" s="226" t="s">
        <v>875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144</v>
      </c>
      <c r="AU129" s="17" t="s">
        <v>80</v>
      </c>
    </row>
    <row r="130" s="2" customFormat="1" ht="21.75" customHeight="1">
      <c r="A130" s="38"/>
      <c r="B130" s="39"/>
      <c r="C130" s="212" t="s">
        <v>341</v>
      </c>
      <c r="D130" s="212" t="s">
        <v>137</v>
      </c>
      <c r="E130" s="213" t="s">
        <v>876</v>
      </c>
      <c r="F130" s="214" t="s">
        <v>877</v>
      </c>
      <c r="G130" s="215" t="s">
        <v>878</v>
      </c>
      <c r="H130" s="216">
        <v>2</v>
      </c>
      <c r="I130" s="217"/>
      <c r="J130" s="218">
        <f>ROUND(I130*H130,2)</f>
        <v>0</v>
      </c>
      <c r="K130" s="214" t="s">
        <v>141</v>
      </c>
      <c r="L130" s="44"/>
      <c r="M130" s="219" t="s">
        <v>19</v>
      </c>
      <c r="N130" s="220" t="s">
        <v>47</v>
      </c>
      <c r="O130" s="84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3" t="s">
        <v>252</v>
      </c>
      <c r="AT130" s="223" t="s">
        <v>137</v>
      </c>
      <c r="AU130" s="223" t="s">
        <v>80</v>
      </c>
      <c r="AY130" s="17" t="s">
        <v>135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7" t="s">
        <v>80</v>
      </c>
      <c r="BK130" s="224">
        <f>ROUND(I130*H130,2)</f>
        <v>0</v>
      </c>
      <c r="BL130" s="17" t="s">
        <v>252</v>
      </c>
      <c r="BM130" s="223" t="s">
        <v>879</v>
      </c>
    </row>
    <row r="131" s="2" customFormat="1">
      <c r="A131" s="38"/>
      <c r="B131" s="39"/>
      <c r="C131" s="40"/>
      <c r="D131" s="225" t="s">
        <v>144</v>
      </c>
      <c r="E131" s="40"/>
      <c r="F131" s="226" t="s">
        <v>880</v>
      </c>
      <c r="G131" s="40"/>
      <c r="H131" s="40"/>
      <c r="I131" s="227"/>
      <c r="J131" s="40"/>
      <c r="K131" s="40"/>
      <c r="L131" s="44"/>
      <c r="M131" s="228"/>
      <c r="N131" s="229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144</v>
      </c>
      <c r="AU131" s="17" t="s">
        <v>80</v>
      </c>
    </row>
    <row r="132" s="2" customFormat="1" ht="16.5" customHeight="1">
      <c r="A132" s="38"/>
      <c r="B132" s="39"/>
      <c r="C132" s="212" t="s">
        <v>348</v>
      </c>
      <c r="D132" s="212" t="s">
        <v>137</v>
      </c>
      <c r="E132" s="213" t="s">
        <v>881</v>
      </c>
      <c r="F132" s="214" t="s">
        <v>882</v>
      </c>
      <c r="G132" s="215" t="s">
        <v>883</v>
      </c>
      <c r="H132" s="216">
        <v>1</v>
      </c>
      <c r="I132" s="217"/>
      <c r="J132" s="218">
        <f>ROUND(I132*H132,2)</f>
        <v>0</v>
      </c>
      <c r="K132" s="214" t="s">
        <v>19</v>
      </c>
      <c r="L132" s="44"/>
      <c r="M132" s="219" t="s">
        <v>19</v>
      </c>
      <c r="N132" s="220" t="s">
        <v>47</v>
      </c>
      <c r="O132" s="84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252</v>
      </c>
      <c r="AT132" s="223" t="s">
        <v>137</v>
      </c>
      <c r="AU132" s="223" t="s">
        <v>80</v>
      </c>
      <c r="AY132" s="17" t="s">
        <v>135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7" t="s">
        <v>80</v>
      </c>
      <c r="BK132" s="224">
        <f>ROUND(I132*H132,2)</f>
        <v>0</v>
      </c>
      <c r="BL132" s="17" t="s">
        <v>252</v>
      </c>
      <c r="BM132" s="223" t="s">
        <v>884</v>
      </c>
    </row>
    <row r="133" s="2" customFormat="1" ht="16.5" customHeight="1">
      <c r="A133" s="38"/>
      <c r="B133" s="39"/>
      <c r="C133" s="212" t="s">
        <v>353</v>
      </c>
      <c r="D133" s="212" t="s">
        <v>137</v>
      </c>
      <c r="E133" s="213" t="s">
        <v>885</v>
      </c>
      <c r="F133" s="214" t="s">
        <v>886</v>
      </c>
      <c r="G133" s="215" t="s">
        <v>883</v>
      </c>
      <c r="H133" s="216">
        <v>1</v>
      </c>
      <c r="I133" s="217"/>
      <c r="J133" s="218">
        <f>ROUND(I133*H133,2)</f>
        <v>0</v>
      </c>
      <c r="K133" s="214" t="s">
        <v>141</v>
      </c>
      <c r="L133" s="44"/>
      <c r="M133" s="219" t="s">
        <v>19</v>
      </c>
      <c r="N133" s="220" t="s">
        <v>47</v>
      </c>
      <c r="O133" s="84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252</v>
      </c>
      <c r="AT133" s="223" t="s">
        <v>137</v>
      </c>
      <c r="AU133" s="223" t="s">
        <v>80</v>
      </c>
      <c r="AY133" s="17" t="s">
        <v>135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80</v>
      </c>
      <c r="BK133" s="224">
        <f>ROUND(I133*H133,2)</f>
        <v>0</v>
      </c>
      <c r="BL133" s="17" t="s">
        <v>252</v>
      </c>
      <c r="BM133" s="223" t="s">
        <v>887</v>
      </c>
    </row>
    <row r="134" s="2" customFormat="1">
      <c r="A134" s="38"/>
      <c r="B134" s="39"/>
      <c r="C134" s="40"/>
      <c r="D134" s="225" t="s">
        <v>144</v>
      </c>
      <c r="E134" s="40"/>
      <c r="F134" s="226" t="s">
        <v>888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144</v>
      </c>
      <c r="AU134" s="17" t="s">
        <v>80</v>
      </c>
    </row>
    <row r="135" s="2" customFormat="1" ht="24.15" customHeight="1">
      <c r="A135" s="38"/>
      <c r="B135" s="39"/>
      <c r="C135" s="212" t="s">
        <v>359</v>
      </c>
      <c r="D135" s="212" t="s">
        <v>137</v>
      </c>
      <c r="E135" s="213" t="s">
        <v>889</v>
      </c>
      <c r="F135" s="214" t="s">
        <v>890</v>
      </c>
      <c r="G135" s="215" t="s">
        <v>368</v>
      </c>
      <c r="H135" s="216">
        <v>1</v>
      </c>
      <c r="I135" s="217"/>
      <c r="J135" s="218">
        <f>ROUND(I135*H135,2)</f>
        <v>0</v>
      </c>
      <c r="K135" s="214" t="s">
        <v>141</v>
      </c>
      <c r="L135" s="44"/>
      <c r="M135" s="219" t="s">
        <v>19</v>
      </c>
      <c r="N135" s="220" t="s">
        <v>47</v>
      </c>
      <c r="O135" s="84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3" t="s">
        <v>252</v>
      </c>
      <c r="AT135" s="223" t="s">
        <v>137</v>
      </c>
      <c r="AU135" s="223" t="s">
        <v>80</v>
      </c>
      <c r="AY135" s="17" t="s">
        <v>135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7" t="s">
        <v>80</v>
      </c>
      <c r="BK135" s="224">
        <f>ROUND(I135*H135,2)</f>
        <v>0</v>
      </c>
      <c r="BL135" s="17" t="s">
        <v>252</v>
      </c>
      <c r="BM135" s="223" t="s">
        <v>891</v>
      </c>
    </row>
    <row r="136" s="2" customFormat="1">
      <c r="A136" s="38"/>
      <c r="B136" s="39"/>
      <c r="C136" s="40"/>
      <c r="D136" s="225" t="s">
        <v>144</v>
      </c>
      <c r="E136" s="40"/>
      <c r="F136" s="226" t="s">
        <v>892</v>
      </c>
      <c r="G136" s="40"/>
      <c r="H136" s="40"/>
      <c r="I136" s="227"/>
      <c r="J136" s="40"/>
      <c r="K136" s="40"/>
      <c r="L136" s="44"/>
      <c r="M136" s="228"/>
      <c r="N136" s="229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144</v>
      </c>
      <c r="AU136" s="17" t="s">
        <v>80</v>
      </c>
    </row>
    <row r="137" s="12" customFormat="1" ht="25.92" customHeight="1">
      <c r="A137" s="12"/>
      <c r="B137" s="196"/>
      <c r="C137" s="197"/>
      <c r="D137" s="198" t="s">
        <v>75</v>
      </c>
      <c r="E137" s="199" t="s">
        <v>893</v>
      </c>
      <c r="F137" s="199" t="s">
        <v>894</v>
      </c>
      <c r="G137" s="197"/>
      <c r="H137" s="197"/>
      <c r="I137" s="200"/>
      <c r="J137" s="201">
        <f>BK137</f>
        <v>0</v>
      </c>
      <c r="K137" s="197"/>
      <c r="L137" s="202"/>
      <c r="M137" s="203"/>
      <c r="N137" s="204"/>
      <c r="O137" s="204"/>
      <c r="P137" s="205">
        <f>SUM(P138:P208)</f>
        <v>0</v>
      </c>
      <c r="Q137" s="204"/>
      <c r="R137" s="205">
        <f>SUM(R138:R208)</f>
        <v>27.285145499999999</v>
      </c>
      <c r="S137" s="204"/>
      <c r="T137" s="206">
        <f>SUM(T138:T208)</f>
        <v>9.6150000000000002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7" t="s">
        <v>97</v>
      </c>
      <c r="AT137" s="208" t="s">
        <v>75</v>
      </c>
      <c r="AU137" s="208" t="s">
        <v>76</v>
      </c>
      <c r="AY137" s="207" t="s">
        <v>135</v>
      </c>
      <c r="BK137" s="209">
        <f>SUM(BK138:BK208)</f>
        <v>0</v>
      </c>
    </row>
    <row r="138" s="2" customFormat="1" ht="16.5" customHeight="1">
      <c r="A138" s="38"/>
      <c r="B138" s="39"/>
      <c r="C138" s="212" t="s">
        <v>365</v>
      </c>
      <c r="D138" s="212" t="s">
        <v>137</v>
      </c>
      <c r="E138" s="213" t="s">
        <v>895</v>
      </c>
      <c r="F138" s="214" t="s">
        <v>896</v>
      </c>
      <c r="G138" s="215" t="s">
        <v>229</v>
      </c>
      <c r="H138" s="216">
        <v>60</v>
      </c>
      <c r="I138" s="217"/>
      <c r="J138" s="218">
        <f>ROUND(I138*H138,2)</f>
        <v>0</v>
      </c>
      <c r="K138" s="214" t="s">
        <v>141</v>
      </c>
      <c r="L138" s="44"/>
      <c r="M138" s="219" t="s">
        <v>19</v>
      </c>
      <c r="N138" s="220" t="s">
        <v>47</v>
      </c>
      <c r="O138" s="84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547</v>
      </c>
      <c r="AT138" s="223" t="s">
        <v>137</v>
      </c>
      <c r="AU138" s="223" t="s">
        <v>80</v>
      </c>
      <c r="AY138" s="17" t="s">
        <v>135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80</v>
      </c>
      <c r="BK138" s="224">
        <f>ROUND(I138*H138,2)</f>
        <v>0</v>
      </c>
      <c r="BL138" s="17" t="s">
        <v>547</v>
      </c>
      <c r="BM138" s="223" t="s">
        <v>897</v>
      </c>
    </row>
    <row r="139" s="2" customFormat="1">
      <c r="A139" s="38"/>
      <c r="B139" s="39"/>
      <c r="C139" s="40"/>
      <c r="D139" s="225" t="s">
        <v>144</v>
      </c>
      <c r="E139" s="40"/>
      <c r="F139" s="226" t="s">
        <v>898</v>
      </c>
      <c r="G139" s="40"/>
      <c r="H139" s="40"/>
      <c r="I139" s="227"/>
      <c r="J139" s="40"/>
      <c r="K139" s="40"/>
      <c r="L139" s="44"/>
      <c r="M139" s="228"/>
      <c r="N139" s="229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144</v>
      </c>
      <c r="AU139" s="17" t="s">
        <v>80</v>
      </c>
    </row>
    <row r="140" s="2" customFormat="1" ht="24.15" customHeight="1">
      <c r="A140" s="38"/>
      <c r="B140" s="39"/>
      <c r="C140" s="212" t="s">
        <v>371</v>
      </c>
      <c r="D140" s="212" t="s">
        <v>137</v>
      </c>
      <c r="E140" s="213" t="s">
        <v>899</v>
      </c>
      <c r="F140" s="214" t="s">
        <v>900</v>
      </c>
      <c r="G140" s="215" t="s">
        <v>140</v>
      </c>
      <c r="H140" s="216">
        <v>15</v>
      </c>
      <c r="I140" s="217"/>
      <c r="J140" s="218">
        <f>ROUND(I140*H140,2)</f>
        <v>0</v>
      </c>
      <c r="K140" s="214" t="s">
        <v>141</v>
      </c>
      <c r="L140" s="44"/>
      <c r="M140" s="219" t="s">
        <v>19</v>
      </c>
      <c r="N140" s="220" t="s">
        <v>47</v>
      </c>
      <c r="O140" s="84"/>
      <c r="P140" s="221">
        <f>O140*H140</f>
        <v>0</v>
      </c>
      <c r="Q140" s="221">
        <v>0</v>
      </c>
      <c r="R140" s="221">
        <f>Q140*H140</f>
        <v>0</v>
      </c>
      <c r="S140" s="221">
        <v>0.316</v>
      </c>
      <c r="T140" s="222">
        <f>S140*H140</f>
        <v>4.7400000000000002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3" t="s">
        <v>547</v>
      </c>
      <c r="AT140" s="223" t="s">
        <v>137</v>
      </c>
      <c r="AU140" s="223" t="s">
        <v>80</v>
      </c>
      <c r="AY140" s="17" t="s">
        <v>135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7" t="s">
        <v>80</v>
      </c>
      <c r="BK140" s="224">
        <f>ROUND(I140*H140,2)</f>
        <v>0</v>
      </c>
      <c r="BL140" s="17" t="s">
        <v>547</v>
      </c>
      <c r="BM140" s="223" t="s">
        <v>901</v>
      </c>
    </row>
    <row r="141" s="2" customFormat="1">
      <c r="A141" s="38"/>
      <c r="B141" s="39"/>
      <c r="C141" s="40"/>
      <c r="D141" s="225" t="s">
        <v>144</v>
      </c>
      <c r="E141" s="40"/>
      <c r="F141" s="226" t="s">
        <v>902</v>
      </c>
      <c r="G141" s="40"/>
      <c r="H141" s="40"/>
      <c r="I141" s="227"/>
      <c r="J141" s="40"/>
      <c r="K141" s="40"/>
      <c r="L141" s="44"/>
      <c r="M141" s="228"/>
      <c r="N141" s="229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144</v>
      </c>
      <c r="AU141" s="17" t="s">
        <v>80</v>
      </c>
    </row>
    <row r="142" s="2" customFormat="1" ht="16.5" customHeight="1">
      <c r="A142" s="38"/>
      <c r="B142" s="39"/>
      <c r="C142" s="212" t="s">
        <v>376</v>
      </c>
      <c r="D142" s="212" t="s">
        <v>137</v>
      </c>
      <c r="E142" s="213" t="s">
        <v>903</v>
      </c>
      <c r="F142" s="214" t="s">
        <v>904</v>
      </c>
      <c r="G142" s="215" t="s">
        <v>229</v>
      </c>
      <c r="H142" s="216">
        <v>60</v>
      </c>
      <c r="I142" s="217"/>
      <c r="J142" s="218">
        <f>ROUND(I142*H142,2)</f>
        <v>0</v>
      </c>
      <c r="K142" s="214" t="s">
        <v>141</v>
      </c>
      <c r="L142" s="44"/>
      <c r="M142" s="219" t="s">
        <v>19</v>
      </c>
      <c r="N142" s="220" t="s">
        <v>47</v>
      </c>
      <c r="O142" s="84"/>
      <c r="P142" s="221">
        <f>O142*H142</f>
        <v>0</v>
      </c>
      <c r="Q142" s="221">
        <v>3.0000000000000001E-05</v>
      </c>
      <c r="R142" s="221">
        <f>Q142*H142</f>
        <v>0.0018</v>
      </c>
      <c r="S142" s="221">
        <v>0</v>
      </c>
      <c r="T142" s="22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3" t="s">
        <v>547</v>
      </c>
      <c r="AT142" s="223" t="s">
        <v>137</v>
      </c>
      <c r="AU142" s="223" t="s">
        <v>80</v>
      </c>
      <c r="AY142" s="17" t="s">
        <v>135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7" t="s">
        <v>80</v>
      </c>
      <c r="BK142" s="224">
        <f>ROUND(I142*H142,2)</f>
        <v>0</v>
      </c>
      <c r="BL142" s="17" t="s">
        <v>547</v>
      </c>
      <c r="BM142" s="223" t="s">
        <v>905</v>
      </c>
    </row>
    <row r="143" s="2" customFormat="1">
      <c r="A143" s="38"/>
      <c r="B143" s="39"/>
      <c r="C143" s="40"/>
      <c r="D143" s="225" t="s">
        <v>144</v>
      </c>
      <c r="E143" s="40"/>
      <c r="F143" s="226" t="s">
        <v>906</v>
      </c>
      <c r="G143" s="40"/>
      <c r="H143" s="40"/>
      <c r="I143" s="227"/>
      <c r="J143" s="40"/>
      <c r="K143" s="40"/>
      <c r="L143" s="44"/>
      <c r="M143" s="228"/>
      <c r="N143" s="229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144</v>
      </c>
      <c r="AU143" s="17" t="s">
        <v>80</v>
      </c>
    </row>
    <row r="144" s="2" customFormat="1" ht="24.15" customHeight="1">
      <c r="A144" s="38"/>
      <c r="B144" s="39"/>
      <c r="C144" s="212" t="s">
        <v>382</v>
      </c>
      <c r="D144" s="212" t="s">
        <v>137</v>
      </c>
      <c r="E144" s="213" t="s">
        <v>907</v>
      </c>
      <c r="F144" s="214" t="s">
        <v>908</v>
      </c>
      <c r="G144" s="215" t="s">
        <v>140</v>
      </c>
      <c r="H144" s="216">
        <v>15</v>
      </c>
      <c r="I144" s="217"/>
      <c r="J144" s="218">
        <f>ROUND(I144*H144,2)</f>
        <v>0</v>
      </c>
      <c r="K144" s="214" t="s">
        <v>141</v>
      </c>
      <c r="L144" s="44"/>
      <c r="M144" s="219" t="s">
        <v>19</v>
      </c>
      <c r="N144" s="220" t="s">
        <v>47</v>
      </c>
      <c r="O144" s="84"/>
      <c r="P144" s="221">
        <f>O144*H144</f>
        <v>0</v>
      </c>
      <c r="Q144" s="221">
        <v>0</v>
      </c>
      <c r="R144" s="221">
        <f>Q144*H144</f>
        <v>0</v>
      </c>
      <c r="S144" s="221">
        <v>0.32500000000000001</v>
      </c>
      <c r="T144" s="222">
        <f>S144*H144</f>
        <v>4.875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547</v>
      </c>
      <c r="AT144" s="223" t="s">
        <v>137</v>
      </c>
      <c r="AU144" s="223" t="s">
        <v>80</v>
      </c>
      <c r="AY144" s="17" t="s">
        <v>135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80</v>
      </c>
      <c r="BK144" s="224">
        <f>ROUND(I144*H144,2)</f>
        <v>0</v>
      </c>
      <c r="BL144" s="17" t="s">
        <v>547</v>
      </c>
      <c r="BM144" s="223" t="s">
        <v>909</v>
      </c>
    </row>
    <row r="145" s="2" customFormat="1">
      <c r="A145" s="38"/>
      <c r="B145" s="39"/>
      <c r="C145" s="40"/>
      <c r="D145" s="225" t="s">
        <v>144</v>
      </c>
      <c r="E145" s="40"/>
      <c r="F145" s="226" t="s">
        <v>910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144</v>
      </c>
      <c r="AU145" s="17" t="s">
        <v>80</v>
      </c>
    </row>
    <row r="146" s="2" customFormat="1" ht="24.15" customHeight="1">
      <c r="A146" s="38"/>
      <c r="B146" s="39"/>
      <c r="C146" s="212" t="s">
        <v>387</v>
      </c>
      <c r="D146" s="212" t="s">
        <v>137</v>
      </c>
      <c r="E146" s="213" t="s">
        <v>911</v>
      </c>
      <c r="F146" s="214" t="s">
        <v>912</v>
      </c>
      <c r="G146" s="215" t="s">
        <v>140</v>
      </c>
      <c r="H146" s="216">
        <v>15</v>
      </c>
      <c r="I146" s="217"/>
      <c r="J146" s="218">
        <f>ROUND(I146*H146,2)</f>
        <v>0</v>
      </c>
      <c r="K146" s="214" t="s">
        <v>141</v>
      </c>
      <c r="L146" s="44"/>
      <c r="M146" s="219" t="s">
        <v>19</v>
      </c>
      <c r="N146" s="220" t="s">
        <v>47</v>
      </c>
      <c r="O146" s="84"/>
      <c r="P146" s="221">
        <f>O146*H146</f>
        <v>0</v>
      </c>
      <c r="Q146" s="221">
        <v>0.2024</v>
      </c>
      <c r="R146" s="221">
        <f>Q146*H146</f>
        <v>3.036</v>
      </c>
      <c r="S146" s="221">
        <v>0</v>
      </c>
      <c r="T146" s="22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3" t="s">
        <v>547</v>
      </c>
      <c r="AT146" s="223" t="s">
        <v>137</v>
      </c>
      <c r="AU146" s="223" t="s">
        <v>80</v>
      </c>
      <c r="AY146" s="17" t="s">
        <v>135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7" t="s">
        <v>80</v>
      </c>
      <c r="BK146" s="224">
        <f>ROUND(I146*H146,2)</f>
        <v>0</v>
      </c>
      <c r="BL146" s="17" t="s">
        <v>547</v>
      </c>
      <c r="BM146" s="223" t="s">
        <v>913</v>
      </c>
    </row>
    <row r="147" s="2" customFormat="1">
      <c r="A147" s="38"/>
      <c r="B147" s="39"/>
      <c r="C147" s="40"/>
      <c r="D147" s="225" t="s">
        <v>144</v>
      </c>
      <c r="E147" s="40"/>
      <c r="F147" s="226" t="s">
        <v>914</v>
      </c>
      <c r="G147" s="40"/>
      <c r="H147" s="40"/>
      <c r="I147" s="227"/>
      <c r="J147" s="40"/>
      <c r="K147" s="40"/>
      <c r="L147" s="44"/>
      <c r="M147" s="228"/>
      <c r="N147" s="229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144</v>
      </c>
      <c r="AU147" s="17" t="s">
        <v>80</v>
      </c>
    </row>
    <row r="148" s="2" customFormat="1" ht="24.15" customHeight="1">
      <c r="A148" s="38"/>
      <c r="B148" s="39"/>
      <c r="C148" s="212" t="s">
        <v>393</v>
      </c>
      <c r="D148" s="212" t="s">
        <v>137</v>
      </c>
      <c r="E148" s="213" t="s">
        <v>915</v>
      </c>
      <c r="F148" s="214" t="s">
        <v>916</v>
      </c>
      <c r="G148" s="215" t="s">
        <v>140</v>
      </c>
      <c r="H148" s="216">
        <v>15</v>
      </c>
      <c r="I148" s="217"/>
      <c r="J148" s="218">
        <f>ROUND(I148*H148,2)</f>
        <v>0</v>
      </c>
      <c r="K148" s="214" t="s">
        <v>141</v>
      </c>
      <c r="L148" s="44"/>
      <c r="M148" s="219" t="s">
        <v>19</v>
      </c>
      <c r="N148" s="220" t="s">
        <v>47</v>
      </c>
      <c r="O148" s="84"/>
      <c r="P148" s="221">
        <f>O148*H148</f>
        <v>0</v>
      </c>
      <c r="Q148" s="221">
        <v>0.34011999999999998</v>
      </c>
      <c r="R148" s="221">
        <f>Q148*H148</f>
        <v>5.1017999999999999</v>
      </c>
      <c r="S148" s="221">
        <v>0</v>
      </c>
      <c r="T148" s="22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3" t="s">
        <v>547</v>
      </c>
      <c r="AT148" s="223" t="s">
        <v>137</v>
      </c>
      <c r="AU148" s="223" t="s">
        <v>80</v>
      </c>
      <c r="AY148" s="17" t="s">
        <v>135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7" t="s">
        <v>80</v>
      </c>
      <c r="BK148" s="224">
        <f>ROUND(I148*H148,2)</f>
        <v>0</v>
      </c>
      <c r="BL148" s="17" t="s">
        <v>547</v>
      </c>
      <c r="BM148" s="223" t="s">
        <v>917</v>
      </c>
    </row>
    <row r="149" s="2" customFormat="1">
      <c r="A149" s="38"/>
      <c r="B149" s="39"/>
      <c r="C149" s="40"/>
      <c r="D149" s="225" t="s">
        <v>144</v>
      </c>
      <c r="E149" s="40"/>
      <c r="F149" s="226" t="s">
        <v>918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144</v>
      </c>
      <c r="AU149" s="17" t="s">
        <v>80</v>
      </c>
    </row>
    <row r="150" s="2" customFormat="1" ht="24.15" customHeight="1">
      <c r="A150" s="38"/>
      <c r="B150" s="39"/>
      <c r="C150" s="212" t="s">
        <v>400</v>
      </c>
      <c r="D150" s="212" t="s">
        <v>137</v>
      </c>
      <c r="E150" s="213" t="s">
        <v>919</v>
      </c>
      <c r="F150" s="214" t="s">
        <v>920</v>
      </c>
      <c r="G150" s="215" t="s">
        <v>140</v>
      </c>
      <c r="H150" s="216">
        <v>15</v>
      </c>
      <c r="I150" s="217"/>
      <c r="J150" s="218">
        <f>ROUND(I150*H150,2)</f>
        <v>0</v>
      </c>
      <c r="K150" s="214" t="s">
        <v>141</v>
      </c>
      <c r="L150" s="44"/>
      <c r="M150" s="219" t="s">
        <v>19</v>
      </c>
      <c r="N150" s="220" t="s">
        <v>47</v>
      </c>
      <c r="O150" s="84"/>
      <c r="P150" s="221">
        <f>O150*H150</f>
        <v>0</v>
      </c>
      <c r="Q150" s="221">
        <v>0.14504</v>
      </c>
      <c r="R150" s="221">
        <f>Q150*H150</f>
        <v>2.1756000000000002</v>
      </c>
      <c r="S150" s="221">
        <v>0</v>
      </c>
      <c r="T150" s="22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3" t="s">
        <v>547</v>
      </c>
      <c r="AT150" s="223" t="s">
        <v>137</v>
      </c>
      <c r="AU150" s="223" t="s">
        <v>80</v>
      </c>
      <c r="AY150" s="17" t="s">
        <v>135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80</v>
      </c>
      <c r="BK150" s="224">
        <f>ROUND(I150*H150,2)</f>
        <v>0</v>
      </c>
      <c r="BL150" s="17" t="s">
        <v>547</v>
      </c>
      <c r="BM150" s="223" t="s">
        <v>921</v>
      </c>
    </row>
    <row r="151" s="2" customFormat="1">
      <c r="A151" s="38"/>
      <c r="B151" s="39"/>
      <c r="C151" s="40"/>
      <c r="D151" s="225" t="s">
        <v>144</v>
      </c>
      <c r="E151" s="40"/>
      <c r="F151" s="226" t="s">
        <v>922</v>
      </c>
      <c r="G151" s="40"/>
      <c r="H151" s="40"/>
      <c r="I151" s="227"/>
      <c r="J151" s="40"/>
      <c r="K151" s="40"/>
      <c r="L151" s="44"/>
      <c r="M151" s="228"/>
      <c r="N151" s="229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144</v>
      </c>
      <c r="AU151" s="17" t="s">
        <v>80</v>
      </c>
    </row>
    <row r="152" s="2" customFormat="1" ht="24.15" customHeight="1">
      <c r="A152" s="38"/>
      <c r="B152" s="39"/>
      <c r="C152" s="212" t="s">
        <v>406</v>
      </c>
      <c r="D152" s="212" t="s">
        <v>137</v>
      </c>
      <c r="E152" s="213" t="s">
        <v>923</v>
      </c>
      <c r="F152" s="214" t="s">
        <v>924</v>
      </c>
      <c r="G152" s="215" t="s">
        <v>255</v>
      </c>
      <c r="H152" s="216">
        <v>2</v>
      </c>
      <c r="I152" s="217"/>
      <c r="J152" s="218">
        <f>ROUND(I152*H152,2)</f>
        <v>0</v>
      </c>
      <c r="K152" s="214" t="s">
        <v>141</v>
      </c>
      <c r="L152" s="44"/>
      <c r="M152" s="219" t="s">
        <v>19</v>
      </c>
      <c r="N152" s="220" t="s">
        <v>47</v>
      </c>
      <c r="O152" s="84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3" t="s">
        <v>547</v>
      </c>
      <c r="AT152" s="223" t="s">
        <v>137</v>
      </c>
      <c r="AU152" s="223" t="s">
        <v>80</v>
      </c>
      <c r="AY152" s="17" t="s">
        <v>135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80</v>
      </c>
      <c r="BK152" s="224">
        <f>ROUND(I152*H152,2)</f>
        <v>0</v>
      </c>
      <c r="BL152" s="17" t="s">
        <v>547</v>
      </c>
      <c r="BM152" s="223" t="s">
        <v>925</v>
      </c>
    </row>
    <row r="153" s="2" customFormat="1">
      <c r="A153" s="38"/>
      <c r="B153" s="39"/>
      <c r="C153" s="40"/>
      <c r="D153" s="225" t="s">
        <v>144</v>
      </c>
      <c r="E153" s="40"/>
      <c r="F153" s="226" t="s">
        <v>926</v>
      </c>
      <c r="G153" s="40"/>
      <c r="H153" s="40"/>
      <c r="I153" s="227"/>
      <c r="J153" s="40"/>
      <c r="K153" s="40"/>
      <c r="L153" s="44"/>
      <c r="M153" s="228"/>
      <c r="N153" s="229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144</v>
      </c>
      <c r="AU153" s="17" t="s">
        <v>80</v>
      </c>
    </row>
    <row r="154" s="2" customFormat="1" ht="16.5" customHeight="1">
      <c r="A154" s="38"/>
      <c r="B154" s="39"/>
      <c r="C154" s="212" t="s">
        <v>413</v>
      </c>
      <c r="D154" s="212" t="s">
        <v>137</v>
      </c>
      <c r="E154" s="213" t="s">
        <v>927</v>
      </c>
      <c r="F154" s="214" t="s">
        <v>928</v>
      </c>
      <c r="G154" s="215" t="s">
        <v>255</v>
      </c>
      <c r="H154" s="216">
        <v>3</v>
      </c>
      <c r="I154" s="217"/>
      <c r="J154" s="218">
        <f>ROUND(I154*H154,2)</f>
        <v>0</v>
      </c>
      <c r="K154" s="214" t="s">
        <v>141</v>
      </c>
      <c r="L154" s="44"/>
      <c r="M154" s="219" t="s">
        <v>19</v>
      </c>
      <c r="N154" s="220" t="s">
        <v>47</v>
      </c>
      <c r="O154" s="84"/>
      <c r="P154" s="221">
        <f>O154*H154</f>
        <v>0</v>
      </c>
      <c r="Q154" s="221">
        <v>2.3010199999999998</v>
      </c>
      <c r="R154" s="221">
        <f>Q154*H154</f>
        <v>6.90306</v>
      </c>
      <c r="S154" s="221">
        <v>0</v>
      </c>
      <c r="T154" s="22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3" t="s">
        <v>547</v>
      </c>
      <c r="AT154" s="223" t="s">
        <v>137</v>
      </c>
      <c r="AU154" s="223" t="s">
        <v>80</v>
      </c>
      <c r="AY154" s="17" t="s">
        <v>135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7" t="s">
        <v>80</v>
      </c>
      <c r="BK154" s="224">
        <f>ROUND(I154*H154,2)</f>
        <v>0</v>
      </c>
      <c r="BL154" s="17" t="s">
        <v>547</v>
      </c>
      <c r="BM154" s="223" t="s">
        <v>929</v>
      </c>
    </row>
    <row r="155" s="2" customFormat="1">
      <c r="A155" s="38"/>
      <c r="B155" s="39"/>
      <c r="C155" s="40"/>
      <c r="D155" s="225" t="s">
        <v>144</v>
      </c>
      <c r="E155" s="40"/>
      <c r="F155" s="226" t="s">
        <v>930</v>
      </c>
      <c r="G155" s="40"/>
      <c r="H155" s="40"/>
      <c r="I155" s="227"/>
      <c r="J155" s="40"/>
      <c r="K155" s="40"/>
      <c r="L155" s="44"/>
      <c r="M155" s="228"/>
      <c r="N155" s="229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144</v>
      </c>
      <c r="AU155" s="17" t="s">
        <v>80</v>
      </c>
    </row>
    <row r="156" s="2" customFormat="1" ht="24.15" customHeight="1">
      <c r="A156" s="38"/>
      <c r="B156" s="39"/>
      <c r="C156" s="212" t="s">
        <v>422</v>
      </c>
      <c r="D156" s="212" t="s">
        <v>137</v>
      </c>
      <c r="E156" s="213" t="s">
        <v>931</v>
      </c>
      <c r="F156" s="214" t="s">
        <v>932</v>
      </c>
      <c r="G156" s="215" t="s">
        <v>229</v>
      </c>
      <c r="H156" s="216">
        <v>2</v>
      </c>
      <c r="I156" s="217"/>
      <c r="J156" s="218">
        <f>ROUND(I156*H156,2)</f>
        <v>0</v>
      </c>
      <c r="K156" s="214" t="s">
        <v>141</v>
      </c>
      <c r="L156" s="44"/>
      <c r="M156" s="219" t="s">
        <v>19</v>
      </c>
      <c r="N156" s="220" t="s">
        <v>47</v>
      </c>
      <c r="O156" s="84"/>
      <c r="P156" s="221">
        <f>O156*H156</f>
        <v>0</v>
      </c>
      <c r="Q156" s="221">
        <v>2.0000000000000002E-05</v>
      </c>
      <c r="R156" s="221">
        <f>Q156*H156</f>
        <v>4.0000000000000003E-05</v>
      </c>
      <c r="S156" s="221">
        <v>0</v>
      </c>
      <c r="T156" s="22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3" t="s">
        <v>547</v>
      </c>
      <c r="AT156" s="223" t="s">
        <v>137</v>
      </c>
      <c r="AU156" s="223" t="s">
        <v>80</v>
      </c>
      <c r="AY156" s="17" t="s">
        <v>135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7" t="s">
        <v>80</v>
      </c>
      <c r="BK156" s="224">
        <f>ROUND(I156*H156,2)</f>
        <v>0</v>
      </c>
      <c r="BL156" s="17" t="s">
        <v>547</v>
      </c>
      <c r="BM156" s="223" t="s">
        <v>933</v>
      </c>
    </row>
    <row r="157" s="2" customFormat="1">
      <c r="A157" s="38"/>
      <c r="B157" s="39"/>
      <c r="C157" s="40"/>
      <c r="D157" s="225" t="s">
        <v>144</v>
      </c>
      <c r="E157" s="40"/>
      <c r="F157" s="226" t="s">
        <v>934</v>
      </c>
      <c r="G157" s="40"/>
      <c r="H157" s="40"/>
      <c r="I157" s="227"/>
      <c r="J157" s="40"/>
      <c r="K157" s="40"/>
      <c r="L157" s="44"/>
      <c r="M157" s="228"/>
      <c r="N157" s="229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144</v>
      </c>
      <c r="AU157" s="17" t="s">
        <v>80</v>
      </c>
    </row>
    <row r="158" s="2" customFormat="1" ht="16.5" customHeight="1">
      <c r="A158" s="38"/>
      <c r="B158" s="39"/>
      <c r="C158" s="264" t="s">
        <v>428</v>
      </c>
      <c r="D158" s="264" t="s">
        <v>301</v>
      </c>
      <c r="E158" s="265" t="s">
        <v>935</v>
      </c>
      <c r="F158" s="266" t="s">
        <v>936</v>
      </c>
      <c r="G158" s="267" t="s">
        <v>229</v>
      </c>
      <c r="H158" s="268">
        <v>2</v>
      </c>
      <c r="I158" s="269"/>
      <c r="J158" s="270">
        <f>ROUND(I158*H158,2)</f>
        <v>0</v>
      </c>
      <c r="K158" s="266" t="s">
        <v>141</v>
      </c>
      <c r="L158" s="271"/>
      <c r="M158" s="272" t="s">
        <v>19</v>
      </c>
      <c r="N158" s="273" t="s">
        <v>47</v>
      </c>
      <c r="O158" s="84"/>
      <c r="P158" s="221">
        <f>O158*H158</f>
        <v>0</v>
      </c>
      <c r="Q158" s="221">
        <v>0.0081399999999999997</v>
      </c>
      <c r="R158" s="221">
        <f>Q158*H158</f>
        <v>0.016279999999999999</v>
      </c>
      <c r="S158" s="221">
        <v>0</v>
      </c>
      <c r="T158" s="22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3" t="s">
        <v>937</v>
      </c>
      <c r="AT158" s="223" t="s">
        <v>301</v>
      </c>
      <c r="AU158" s="223" t="s">
        <v>80</v>
      </c>
      <c r="AY158" s="17" t="s">
        <v>135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7" t="s">
        <v>80</v>
      </c>
      <c r="BK158" s="224">
        <f>ROUND(I158*H158,2)</f>
        <v>0</v>
      </c>
      <c r="BL158" s="17" t="s">
        <v>547</v>
      </c>
      <c r="BM158" s="223" t="s">
        <v>938</v>
      </c>
    </row>
    <row r="159" s="2" customFormat="1" ht="21.75" customHeight="1">
      <c r="A159" s="38"/>
      <c r="B159" s="39"/>
      <c r="C159" s="212" t="s">
        <v>433</v>
      </c>
      <c r="D159" s="212" t="s">
        <v>137</v>
      </c>
      <c r="E159" s="213" t="s">
        <v>939</v>
      </c>
      <c r="F159" s="214" t="s">
        <v>940</v>
      </c>
      <c r="G159" s="215" t="s">
        <v>229</v>
      </c>
      <c r="H159" s="216">
        <v>4</v>
      </c>
      <c r="I159" s="217"/>
      <c r="J159" s="218">
        <f>ROUND(I159*H159,2)</f>
        <v>0</v>
      </c>
      <c r="K159" s="214" t="s">
        <v>141</v>
      </c>
      <c r="L159" s="44"/>
      <c r="M159" s="219" t="s">
        <v>19</v>
      </c>
      <c r="N159" s="220" t="s">
        <v>47</v>
      </c>
      <c r="O159" s="84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3" t="s">
        <v>547</v>
      </c>
      <c r="AT159" s="223" t="s">
        <v>137</v>
      </c>
      <c r="AU159" s="223" t="s">
        <v>80</v>
      </c>
      <c r="AY159" s="17" t="s">
        <v>135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7" t="s">
        <v>80</v>
      </c>
      <c r="BK159" s="224">
        <f>ROUND(I159*H159,2)</f>
        <v>0</v>
      </c>
      <c r="BL159" s="17" t="s">
        <v>547</v>
      </c>
      <c r="BM159" s="223" t="s">
        <v>941</v>
      </c>
    </row>
    <row r="160" s="2" customFormat="1">
      <c r="A160" s="38"/>
      <c r="B160" s="39"/>
      <c r="C160" s="40"/>
      <c r="D160" s="225" t="s">
        <v>144</v>
      </c>
      <c r="E160" s="40"/>
      <c r="F160" s="226" t="s">
        <v>942</v>
      </c>
      <c r="G160" s="40"/>
      <c r="H160" s="40"/>
      <c r="I160" s="227"/>
      <c r="J160" s="40"/>
      <c r="K160" s="40"/>
      <c r="L160" s="44"/>
      <c r="M160" s="228"/>
      <c r="N160" s="229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144</v>
      </c>
      <c r="AU160" s="17" t="s">
        <v>80</v>
      </c>
    </row>
    <row r="161" s="2" customFormat="1" ht="16.5" customHeight="1">
      <c r="A161" s="38"/>
      <c r="B161" s="39"/>
      <c r="C161" s="264" t="s">
        <v>440</v>
      </c>
      <c r="D161" s="264" t="s">
        <v>301</v>
      </c>
      <c r="E161" s="265" t="s">
        <v>943</v>
      </c>
      <c r="F161" s="266" t="s">
        <v>944</v>
      </c>
      <c r="G161" s="267" t="s">
        <v>229</v>
      </c>
      <c r="H161" s="268">
        <v>4</v>
      </c>
      <c r="I161" s="269"/>
      <c r="J161" s="270">
        <f>ROUND(I161*H161,2)</f>
        <v>0</v>
      </c>
      <c r="K161" s="266" t="s">
        <v>141</v>
      </c>
      <c r="L161" s="271"/>
      <c r="M161" s="272" t="s">
        <v>19</v>
      </c>
      <c r="N161" s="273" t="s">
        <v>47</v>
      </c>
      <c r="O161" s="84"/>
      <c r="P161" s="221">
        <f>O161*H161</f>
        <v>0</v>
      </c>
      <c r="Q161" s="221">
        <v>0.00019000000000000001</v>
      </c>
      <c r="R161" s="221">
        <f>Q161*H161</f>
        <v>0.00076000000000000004</v>
      </c>
      <c r="S161" s="221">
        <v>0</v>
      </c>
      <c r="T161" s="22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937</v>
      </c>
      <c r="AT161" s="223" t="s">
        <v>301</v>
      </c>
      <c r="AU161" s="223" t="s">
        <v>80</v>
      </c>
      <c r="AY161" s="17" t="s">
        <v>135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80</v>
      </c>
      <c r="BK161" s="224">
        <f>ROUND(I161*H161,2)</f>
        <v>0</v>
      </c>
      <c r="BL161" s="17" t="s">
        <v>547</v>
      </c>
      <c r="BM161" s="223" t="s">
        <v>945</v>
      </c>
    </row>
    <row r="162" s="2" customFormat="1" ht="16.5" customHeight="1">
      <c r="A162" s="38"/>
      <c r="B162" s="39"/>
      <c r="C162" s="212" t="s">
        <v>445</v>
      </c>
      <c r="D162" s="212" t="s">
        <v>137</v>
      </c>
      <c r="E162" s="213" t="s">
        <v>946</v>
      </c>
      <c r="F162" s="214" t="s">
        <v>947</v>
      </c>
      <c r="G162" s="215" t="s">
        <v>948</v>
      </c>
      <c r="H162" s="216">
        <v>0.10000000000000001</v>
      </c>
      <c r="I162" s="217"/>
      <c r="J162" s="218">
        <f>ROUND(I162*H162,2)</f>
        <v>0</v>
      </c>
      <c r="K162" s="214" t="s">
        <v>141</v>
      </c>
      <c r="L162" s="44"/>
      <c r="M162" s="219" t="s">
        <v>19</v>
      </c>
      <c r="N162" s="220" t="s">
        <v>47</v>
      </c>
      <c r="O162" s="84"/>
      <c r="P162" s="221">
        <f>O162*H162</f>
        <v>0</v>
      </c>
      <c r="Q162" s="221">
        <v>0.0088000000000000005</v>
      </c>
      <c r="R162" s="221">
        <f>Q162*H162</f>
        <v>0.00088000000000000014</v>
      </c>
      <c r="S162" s="221">
        <v>0</v>
      </c>
      <c r="T162" s="22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3" t="s">
        <v>547</v>
      </c>
      <c r="AT162" s="223" t="s">
        <v>137</v>
      </c>
      <c r="AU162" s="223" t="s">
        <v>80</v>
      </c>
      <c r="AY162" s="17" t="s">
        <v>135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7" t="s">
        <v>80</v>
      </c>
      <c r="BK162" s="224">
        <f>ROUND(I162*H162,2)</f>
        <v>0</v>
      </c>
      <c r="BL162" s="17" t="s">
        <v>547</v>
      </c>
      <c r="BM162" s="223" t="s">
        <v>949</v>
      </c>
    </row>
    <row r="163" s="2" customFormat="1">
      <c r="A163" s="38"/>
      <c r="B163" s="39"/>
      <c r="C163" s="40"/>
      <c r="D163" s="225" t="s">
        <v>144</v>
      </c>
      <c r="E163" s="40"/>
      <c r="F163" s="226" t="s">
        <v>950</v>
      </c>
      <c r="G163" s="40"/>
      <c r="H163" s="40"/>
      <c r="I163" s="227"/>
      <c r="J163" s="40"/>
      <c r="K163" s="40"/>
      <c r="L163" s="44"/>
      <c r="M163" s="228"/>
      <c r="N163" s="229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144</v>
      </c>
      <c r="AU163" s="17" t="s">
        <v>80</v>
      </c>
    </row>
    <row r="164" s="2" customFormat="1" ht="33" customHeight="1">
      <c r="A164" s="38"/>
      <c r="B164" s="39"/>
      <c r="C164" s="212" t="s">
        <v>452</v>
      </c>
      <c r="D164" s="212" t="s">
        <v>137</v>
      </c>
      <c r="E164" s="213" t="s">
        <v>951</v>
      </c>
      <c r="F164" s="214" t="s">
        <v>952</v>
      </c>
      <c r="G164" s="215" t="s">
        <v>229</v>
      </c>
      <c r="H164" s="216">
        <v>55</v>
      </c>
      <c r="I164" s="217"/>
      <c r="J164" s="218">
        <f>ROUND(I164*H164,2)</f>
        <v>0</v>
      </c>
      <c r="K164" s="214" t="s">
        <v>141</v>
      </c>
      <c r="L164" s="44"/>
      <c r="M164" s="219" t="s">
        <v>19</v>
      </c>
      <c r="N164" s="220" t="s">
        <v>47</v>
      </c>
      <c r="O164" s="84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3" t="s">
        <v>547</v>
      </c>
      <c r="AT164" s="223" t="s">
        <v>137</v>
      </c>
      <c r="AU164" s="223" t="s">
        <v>80</v>
      </c>
      <c r="AY164" s="17" t="s">
        <v>135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7" t="s">
        <v>80</v>
      </c>
      <c r="BK164" s="224">
        <f>ROUND(I164*H164,2)</f>
        <v>0</v>
      </c>
      <c r="BL164" s="17" t="s">
        <v>547</v>
      </c>
      <c r="BM164" s="223" t="s">
        <v>953</v>
      </c>
    </row>
    <row r="165" s="2" customFormat="1">
      <c r="A165" s="38"/>
      <c r="B165" s="39"/>
      <c r="C165" s="40"/>
      <c r="D165" s="225" t="s">
        <v>144</v>
      </c>
      <c r="E165" s="40"/>
      <c r="F165" s="226" t="s">
        <v>954</v>
      </c>
      <c r="G165" s="40"/>
      <c r="H165" s="40"/>
      <c r="I165" s="227"/>
      <c r="J165" s="40"/>
      <c r="K165" s="40"/>
      <c r="L165" s="44"/>
      <c r="M165" s="228"/>
      <c r="N165" s="229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144</v>
      </c>
      <c r="AU165" s="17" t="s">
        <v>80</v>
      </c>
    </row>
    <row r="166" s="2" customFormat="1" ht="21.75" customHeight="1">
      <c r="A166" s="38"/>
      <c r="B166" s="39"/>
      <c r="C166" s="212" t="s">
        <v>457</v>
      </c>
      <c r="D166" s="212" t="s">
        <v>137</v>
      </c>
      <c r="E166" s="213" t="s">
        <v>955</v>
      </c>
      <c r="F166" s="214" t="s">
        <v>956</v>
      </c>
      <c r="G166" s="215" t="s">
        <v>229</v>
      </c>
      <c r="H166" s="216">
        <v>63</v>
      </c>
      <c r="I166" s="217"/>
      <c r="J166" s="218">
        <f>ROUND(I166*H166,2)</f>
        <v>0</v>
      </c>
      <c r="K166" s="214" t="s">
        <v>141</v>
      </c>
      <c r="L166" s="44"/>
      <c r="M166" s="219" t="s">
        <v>19</v>
      </c>
      <c r="N166" s="220" t="s">
        <v>47</v>
      </c>
      <c r="O166" s="84"/>
      <c r="P166" s="221">
        <f>O166*H166</f>
        <v>0</v>
      </c>
      <c r="Q166" s="221">
        <v>0.14000000000000001</v>
      </c>
      <c r="R166" s="221">
        <f>Q166*H166</f>
        <v>8.8200000000000003</v>
      </c>
      <c r="S166" s="221">
        <v>0</v>
      </c>
      <c r="T166" s="22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3" t="s">
        <v>547</v>
      </c>
      <c r="AT166" s="223" t="s">
        <v>137</v>
      </c>
      <c r="AU166" s="223" t="s">
        <v>80</v>
      </c>
      <c r="AY166" s="17" t="s">
        <v>135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7" t="s">
        <v>80</v>
      </c>
      <c r="BK166" s="224">
        <f>ROUND(I166*H166,2)</f>
        <v>0</v>
      </c>
      <c r="BL166" s="17" t="s">
        <v>547</v>
      </c>
      <c r="BM166" s="223" t="s">
        <v>957</v>
      </c>
    </row>
    <row r="167" s="2" customFormat="1">
      <c r="A167" s="38"/>
      <c r="B167" s="39"/>
      <c r="C167" s="40"/>
      <c r="D167" s="225" t="s">
        <v>144</v>
      </c>
      <c r="E167" s="40"/>
      <c r="F167" s="226" t="s">
        <v>958</v>
      </c>
      <c r="G167" s="40"/>
      <c r="H167" s="40"/>
      <c r="I167" s="227"/>
      <c r="J167" s="40"/>
      <c r="K167" s="40"/>
      <c r="L167" s="44"/>
      <c r="M167" s="228"/>
      <c r="N167" s="229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144</v>
      </c>
      <c r="AU167" s="17" t="s">
        <v>80</v>
      </c>
    </row>
    <row r="168" s="2" customFormat="1" ht="21.75" customHeight="1">
      <c r="A168" s="38"/>
      <c r="B168" s="39"/>
      <c r="C168" s="212" t="s">
        <v>462</v>
      </c>
      <c r="D168" s="212" t="s">
        <v>137</v>
      </c>
      <c r="E168" s="213" t="s">
        <v>959</v>
      </c>
      <c r="F168" s="214" t="s">
        <v>960</v>
      </c>
      <c r="G168" s="215" t="s">
        <v>229</v>
      </c>
      <c r="H168" s="216">
        <v>80</v>
      </c>
      <c r="I168" s="217"/>
      <c r="J168" s="218">
        <f>ROUND(I168*H168,2)</f>
        <v>0</v>
      </c>
      <c r="K168" s="214" t="s">
        <v>141</v>
      </c>
      <c r="L168" s="44"/>
      <c r="M168" s="219" t="s">
        <v>19</v>
      </c>
      <c r="N168" s="220" t="s">
        <v>47</v>
      </c>
      <c r="O168" s="84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3" t="s">
        <v>547</v>
      </c>
      <c r="AT168" s="223" t="s">
        <v>137</v>
      </c>
      <c r="AU168" s="223" t="s">
        <v>80</v>
      </c>
      <c r="AY168" s="17" t="s">
        <v>135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7" t="s">
        <v>80</v>
      </c>
      <c r="BK168" s="224">
        <f>ROUND(I168*H168,2)</f>
        <v>0</v>
      </c>
      <c r="BL168" s="17" t="s">
        <v>547</v>
      </c>
      <c r="BM168" s="223" t="s">
        <v>961</v>
      </c>
    </row>
    <row r="169" s="2" customFormat="1">
      <c r="A169" s="38"/>
      <c r="B169" s="39"/>
      <c r="C169" s="40"/>
      <c r="D169" s="225" t="s">
        <v>144</v>
      </c>
      <c r="E169" s="40"/>
      <c r="F169" s="226" t="s">
        <v>962</v>
      </c>
      <c r="G169" s="40"/>
      <c r="H169" s="40"/>
      <c r="I169" s="227"/>
      <c r="J169" s="40"/>
      <c r="K169" s="40"/>
      <c r="L169" s="44"/>
      <c r="M169" s="228"/>
      <c r="N169" s="229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144</v>
      </c>
      <c r="AU169" s="17" t="s">
        <v>80</v>
      </c>
    </row>
    <row r="170" s="2" customFormat="1" ht="16.5" customHeight="1">
      <c r="A170" s="38"/>
      <c r="B170" s="39"/>
      <c r="C170" s="264" t="s">
        <v>467</v>
      </c>
      <c r="D170" s="264" t="s">
        <v>301</v>
      </c>
      <c r="E170" s="265" t="s">
        <v>963</v>
      </c>
      <c r="F170" s="266" t="s">
        <v>964</v>
      </c>
      <c r="G170" s="267" t="s">
        <v>229</v>
      </c>
      <c r="H170" s="268">
        <v>80</v>
      </c>
      <c r="I170" s="269"/>
      <c r="J170" s="270">
        <f>ROUND(I170*H170,2)</f>
        <v>0</v>
      </c>
      <c r="K170" s="266" t="s">
        <v>141</v>
      </c>
      <c r="L170" s="271"/>
      <c r="M170" s="272" t="s">
        <v>19</v>
      </c>
      <c r="N170" s="273" t="s">
        <v>47</v>
      </c>
      <c r="O170" s="84"/>
      <c r="P170" s="221">
        <f>O170*H170</f>
        <v>0</v>
      </c>
      <c r="Q170" s="221">
        <v>0.00029999999999999997</v>
      </c>
      <c r="R170" s="221">
        <f>Q170*H170</f>
        <v>0.023999999999999997</v>
      </c>
      <c r="S170" s="221">
        <v>0</v>
      </c>
      <c r="T170" s="22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3" t="s">
        <v>937</v>
      </c>
      <c r="AT170" s="223" t="s">
        <v>301</v>
      </c>
      <c r="AU170" s="223" t="s">
        <v>80</v>
      </c>
      <c r="AY170" s="17" t="s">
        <v>135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7" t="s">
        <v>80</v>
      </c>
      <c r="BK170" s="224">
        <f>ROUND(I170*H170,2)</f>
        <v>0</v>
      </c>
      <c r="BL170" s="17" t="s">
        <v>547</v>
      </c>
      <c r="BM170" s="223" t="s">
        <v>965</v>
      </c>
    </row>
    <row r="171" s="2" customFormat="1" ht="21.75" customHeight="1">
      <c r="A171" s="38"/>
      <c r="B171" s="39"/>
      <c r="C171" s="212" t="s">
        <v>472</v>
      </c>
      <c r="D171" s="212" t="s">
        <v>137</v>
      </c>
      <c r="E171" s="213" t="s">
        <v>966</v>
      </c>
      <c r="F171" s="214" t="s">
        <v>967</v>
      </c>
      <c r="G171" s="215" t="s">
        <v>229</v>
      </c>
      <c r="H171" s="216">
        <v>63</v>
      </c>
      <c r="I171" s="217"/>
      <c r="J171" s="218">
        <f>ROUND(I171*H171,2)</f>
        <v>0</v>
      </c>
      <c r="K171" s="214" t="s">
        <v>141</v>
      </c>
      <c r="L171" s="44"/>
      <c r="M171" s="219" t="s">
        <v>19</v>
      </c>
      <c r="N171" s="220" t="s">
        <v>47</v>
      </c>
      <c r="O171" s="84"/>
      <c r="P171" s="221">
        <f>O171*H171</f>
        <v>0</v>
      </c>
      <c r="Q171" s="221">
        <v>0.00077999999999999999</v>
      </c>
      <c r="R171" s="221">
        <f>Q171*H171</f>
        <v>0.049139999999999996</v>
      </c>
      <c r="S171" s="221">
        <v>0</v>
      </c>
      <c r="T171" s="22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3" t="s">
        <v>547</v>
      </c>
      <c r="AT171" s="223" t="s">
        <v>137</v>
      </c>
      <c r="AU171" s="223" t="s">
        <v>80</v>
      </c>
      <c r="AY171" s="17" t="s">
        <v>135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7" t="s">
        <v>80</v>
      </c>
      <c r="BK171" s="224">
        <f>ROUND(I171*H171,2)</f>
        <v>0</v>
      </c>
      <c r="BL171" s="17" t="s">
        <v>547</v>
      </c>
      <c r="BM171" s="223" t="s">
        <v>968</v>
      </c>
    </row>
    <row r="172" s="2" customFormat="1">
      <c r="A172" s="38"/>
      <c r="B172" s="39"/>
      <c r="C172" s="40"/>
      <c r="D172" s="225" t="s">
        <v>144</v>
      </c>
      <c r="E172" s="40"/>
      <c r="F172" s="226" t="s">
        <v>969</v>
      </c>
      <c r="G172" s="40"/>
      <c r="H172" s="40"/>
      <c r="I172" s="227"/>
      <c r="J172" s="40"/>
      <c r="K172" s="40"/>
      <c r="L172" s="44"/>
      <c r="M172" s="228"/>
      <c r="N172" s="229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144</v>
      </c>
      <c r="AU172" s="17" t="s">
        <v>80</v>
      </c>
    </row>
    <row r="173" s="2" customFormat="1" ht="16.5" customHeight="1">
      <c r="A173" s="38"/>
      <c r="B173" s="39"/>
      <c r="C173" s="264" t="s">
        <v>477</v>
      </c>
      <c r="D173" s="264" t="s">
        <v>301</v>
      </c>
      <c r="E173" s="265" t="s">
        <v>970</v>
      </c>
      <c r="F173" s="266" t="s">
        <v>971</v>
      </c>
      <c r="G173" s="267" t="s">
        <v>229</v>
      </c>
      <c r="H173" s="268">
        <v>63</v>
      </c>
      <c r="I173" s="269"/>
      <c r="J173" s="270">
        <f>ROUND(I173*H173,2)</f>
        <v>0</v>
      </c>
      <c r="K173" s="266" t="s">
        <v>972</v>
      </c>
      <c r="L173" s="271"/>
      <c r="M173" s="272" t="s">
        <v>19</v>
      </c>
      <c r="N173" s="273" t="s">
        <v>47</v>
      </c>
      <c r="O173" s="84"/>
      <c r="P173" s="221">
        <f>O173*H173</f>
        <v>0</v>
      </c>
      <c r="Q173" s="221">
        <v>0.00077999999999999999</v>
      </c>
      <c r="R173" s="221">
        <f>Q173*H173</f>
        <v>0.049139999999999996</v>
      </c>
      <c r="S173" s="221">
        <v>0</v>
      </c>
      <c r="T173" s="22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3" t="s">
        <v>937</v>
      </c>
      <c r="AT173" s="223" t="s">
        <v>301</v>
      </c>
      <c r="AU173" s="223" t="s">
        <v>80</v>
      </c>
      <c r="AY173" s="17" t="s">
        <v>135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7" t="s">
        <v>80</v>
      </c>
      <c r="BK173" s="224">
        <f>ROUND(I173*H173,2)</f>
        <v>0</v>
      </c>
      <c r="BL173" s="17" t="s">
        <v>547</v>
      </c>
      <c r="BM173" s="223" t="s">
        <v>973</v>
      </c>
    </row>
    <row r="174" s="2" customFormat="1" ht="33" customHeight="1">
      <c r="A174" s="38"/>
      <c r="B174" s="39"/>
      <c r="C174" s="212" t="s">
        <v>482</v>
      </c>
      <c r="D174" s="212" t="s">
        <v>137</v>
      </c>
      <c r="E174" s="213" t="s">
        <v>974</v>
      </c>
      <c r="F174" s="214" t="s">
        <v>975</v>
      </c>
      <c r="G174" s="215" t="s">
        <v>229</v>
      </c>
      <c r="H174" s="216">
        <v>55</v>
      </c>
      <c r="I174" s="217"/>
      <c r="J174" s="218">
        <f>ROUND(I174*H174,2)</f>
        <v>0</v>
      </c>
      <c r="K174" s="214" t="s">
        <v>141</v>
      </c>
      <c r="L174" s="44"/>
      <c r="M174" s="219" t="s">
        <v>19</v>
      </c>
      <c r="N174" s="220" t="s">
        <v>47</v>
      </c>
      <c r="O174" s="84"/>
      <c r="P174" s="221">
        <f>O174*H174</f>
        <v>0</v>
      </c>
      <c r="Q174" s="221">
        <v>0</v>
      </c>
      <c r="R174" s="221">
        <f>Q174*H174</f>
        <v>0</v>
      </c>
      <c r="S174" s="221">
        <v>0</v>
      </c>
      <c r="T174" s="22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3" t="s">
        <v>547</v>
      </c>
      <c r="AT174" s="223" t="s">
        <v>137</v>
      </c>
      <c r="AU174" s="223" t="s">
        <v>80</v>
      </c>
      <c r="AY174" s="17" t="s">
        <v>135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7" t="s">
        <v>80</v>
      </c>
      <c r="BK174" s="224">
        <f>ROUND(I174*H174,2)</f>
        <v>0</v>
      </c>
      <c r="BL174" s="17" t="s">
        <v>547</v>
      </c>
      <c r="BM174" s="223" t="s">
        <v>976</v>
      </c>
    </row>
    <row r="175" s="2" customFormat="1">
      <c r="A175" s="38"/>
      <c r="B175" s="39"/>
      <c r="C175" s="40"/>
      <c r="D175" s="225" t="s">
        <v>144</v>
      </c>
      <c r="E175" s="40"/>
      <c r="F175" s="226" t="s">
        <v>977</v>
      </c>
      <c r="G175" s="40"/>
      <c r="H175" s="40"/>
      <c r="I175" s="227"/>
      <c r="J175" s="40"/>
      <c r="K175" s="40"/>
      <c r="L175" s="44"/>
      <c r="M175" s="228"/>
      <c r="N175" s="229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144</v>
      </c>
      <c r="AU175" s="17" t="s">
        <v>80</v>
      </c>
    </row>
    <row r="176" s="2" customFormat="1" ht="16.5" customHeight="1">
      <c r="A176" s="38"/>
      <c r="B176" s="39"/>
      <c r="C176" s="212" t="s">
        <v>488</v>
      </c>
      <c r="D176" s="212" t="s">
        <v>137</v>
      </c>
      <c r="E176" s="213" t="s">
        <v>978</v>
      </c>
      <c r="F176" s="214" t="s">
        <v>979</v>
      </c>
      <c r="G176" s="215" t="s">
        <v>140</v>
      </c>
      <c r="H176" s="216">
        <v>19.25</v>
      </c>
      <c r="I176" s="217"/>
      <c r="J176" s="218">
        <f>ROUND(I176*H176,2)</f>
        <v>0</v>
      </c>
      <c r="K176" s="214" t="s">
        <v>141</v>
      </c>
      <c r="L176" s="44"/>
      <c r="M176" s="219" t="s">
        <v>19</v>
      </c>
      <c r="N176" s="220" t="s">
        <v>47</v>
      </c>
      <c r="O176" s="84"/>
      <c r="P176" s="221">
        <f>O176*H176</f>
        <v>0</v>
      </c>
      <c r="Q176" s="221">
        <v>3.0000000000000001E-05</v>
      </c>
      <c r="R176" s="221">
        <f>Q176*H176</f>
        <v>0.0005775</v>
      </c>
      <c r="S176" s="221">
        <v>0</v>
      </c>
      <c r="T176" s="22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3" t="s">
        <v>547</v>
      </c>
      <c r="AT176" s="223" t="s">
        <v>137</v>
      </c>
      <c r="AU176" s="223" t="s">
        <v>80</v>
      </c>
      <c r="AY176" s="17" t="s">
        <v>135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7" t="s">
        <v>80</v>
      </c>
      <c r="BK176" s="224">
        <f>ROUND(I176*H176,2)</f>
        <v>0</v>
      </c>
      <c r="BL176" s="17" t="s">
        <v>547</v>
      </c>
      <c r="BM176" s="223" t="s">
        <v>980</v>
      </c>
    </row>
    <row r="177" s="2" customFormat="1">
      <c r="A177" s="38"/>
      <c r="B177" s="39"/>
      <c r="C177" s="40"/>
      <c r="D177" s="225" t="s">
        <v>144</v>
      </c>
      <c r="E177" s="40"/>
      <c r="F177" s="226" t="s">
        <v>981</v>
      </c>
      <c r="G177" s="40"/>
      <c r="H177" s="40"/>
      <c r="I177" s="227"/>
      <c r="J177" s="40"/>
      <c r="K177" s="40"/>
      <c r="L177" s="44"/>
      <c r="M177" s="228"/>
      <c r="N177" s="229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144</v>
      </c>
      <c r="AU177" s="17" t="s">
        <v>80</v>
      </c>
    </row>
    <row r="178" s="2" customFormat="1" ht="33" customHeight="1">
      <c r="A178" s="38"/>
      <c r="B178" s="39"/>
      <c r="C178" s="212" t="s">
        <v>494</v>
      </c>
      <c r="D178" s="212" t="s">
        <v>137</v>
      </c>
      <c r="E178" s="213" t="s">
        <v>982</v>
      </c>
      <c r="F178" s="214" t="s">
        <v>983</v>
      </c>
      <c r="G178" s="215" t="s">
        <v>229</v>
      </c>
      <c r="H178" s="216">
        <v>8</v>
      </c>
      <c r="I178" s="217"/>
      <c r="J178" s="218">
        <f>ROUND(I178*H178,2)</f>
        <v>0</v>
      </c>
      <c r="K178" s="214" t="s">
        <v>141</v>
      </c>
      <c r="L178" s="44"/>
      <c r="M178" s="219" t="s">
        <v>19</v>
      </c>
      <c r="N178" s="220" t="s">
        <v>47</v>
      </c>
      <c r="O178" s="84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3" t="s">
        <v>547</v>
      </c>
      <c r="AT178" s="223" t="s">
        <v>137</v>
      </c>
      <c r="AU178" s="223" t="s">
        <v>80</v>
      </c>
      <c r="AY178" s="17" t="s">
        <v>135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7" t="s">
        <v>80</v>
      </c>
      <c r="BK178" s="224">
        <f>ROUND(I178*H178,2)</f>
        <v>0</v>
      </c>
      <c r="BL178" s="17" t="s">
        <v>547</v>
      </c>
      <c r="BM178" s="223" t="s">
        <v>984</v>
      </c>
    </row>
    <row r="179" s="2" customFormat="1">
      <c r="A179" s="38"/>
      <c r="B179" s="39"/>
      <c r="C179" s="40"/>
      <c r="D179" s="225" t="s">
        <v>144</v>
      </c>
      <c r="E179" s="40"/>
      <c r="F179" s="226" t="s">
        <v>985</v>
      </c>
      <c r="G179" s="40"/>
      <c r="H179" s="40"/>
      <c r="I179" s="227"/>
      <c r="J179" s="40"/>
      <c r="K179" s="40"/>
      <c r="L179" s="44"/>
      <c r="M179" s="228"/>
      <c r="N179" s="229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144</v>
      </c>
      <c r="AU179" s="17" t="s">
        <v>80</v>
      </c>
    </row>
    <row r="180" s="2" customFormat="1" ht="16.5" customHeight="1">
      <c r="A180" s="38"/>
      <c r="B180" s="39"/>
      <c r="C180" s="212" t="s">
        <v>501</v>
      </c>
      <c r="D180" s="212" t="s">
        <v>137</v>
      </c>
      <c r="E180" s="213" t="s">
        <v>986</v>
      </c>
      <c r="F180" s="214" t="s">
        <v>987</v>
      </c>
      <c r="G180" s="215" t="s">
        <v>140</v>
      </c>
      <c r="H180" s="216">
        <v>19.199999999999999</v>
      </c>
      <c r="I180" s="217"/>
      <c r="J180" s="218">
        <f>ROUND(I180*H180,2)</f>
        <v>0</v>
      </c>
      <c r="K180" s="214" t="s">
        <v>141</v>
      </c>
      <c r="L180" s="44"/>
      <c r="M180" s="219" t="s">
        <v>19</v>
      </c>
      <c r="N180" s="220" t="s">
        <v>47</v>
      </c>
      <c r="O180" s="84"/>
      <c r="P180" s="221">
        <f>O180*H180</f>
        <v>0</v>
      </c>
      <c r="Q180" s="221">
        <v>0.00084000000000000003</v>
      </c>
      <c r="R180" s="221">
        <f>Q180*H180</f>
        <v>0.016128</v>
      </c>
      <c r="S180" s="221">
        <v>0</v>
      </c>
      <c r="T180" s="22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3" t="s">
        <v>547</v>
      </c>
      <c r="AT180" s="223" t="s">
        <v>137</v>
      </c>
      <c r="AU180" s="223" t="s">
        <v>80</v>
      </c>
      <c r="AY180" s="17" t="s">
        <v>135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7" t="s">
        <v>80</v>
      </c>
      <c r="BK180" s="224">
        <f>ROUND(I180*H180,2)</f>
        <v>0</v>
      </c>
      <c r="BL180" s="17" t="s">
        <v>547</v>
      </c>
      <c r="BM180" s="223" t="s">
        <v>988</v>
      </c>
    </row>
    <row r="181" s="2" customFormat="1">
      <c r="A181" s="38"/>
      <c r="B181" s="39"/>
      <c r="C181" s="40"/>
      <c r="D181" s="225" t="s">
        <v>144</v>
      </c>
      <c r="E181" s="40"/>
      <c r="F181" s="226" t="s">
        <v>989</v>
      </c>
      <c r="G181" s="40"/>
      <c r="H181" s="40"/>
      <c r="I181" s="227"/>
      <c r="J181" s="40"/>
      <c r="K181" s="40"/>
      <c r="L181" s="44"/>
      <c r="M181" s="228"/>
      <c r="N181" s="229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144</v>
      </c>
      <c r="AU181" s="17" t="s">
        <v>80</v>
      </c>
    </row>
    <row r="182" s="2" customFormat="1" ht="21.75" customHeight="1">
      <c r="A182" s="38"/>
      <c r="B182" s="39"/>
      <c r="C182" s="212" t="s">
        <v>506</v>
      </c>
      <c r="D182" s="212" t="s">
        <v>137</v>
      </c>
      <c r="E182" s="213" t="s">
        <v>990</v>
      </c>
      <c r="F182" s="214" t="s">
        <v>991</v>
      </c>
      <c r="G182" s="215" t="s">
        <v>229</v>
      </c>
      <c r="H182" s="216">
        <v>10</v>
      </c>
      <c r="I182" s="217"/>
      <c r="J182" s="218">
        <f>ROUND(I182*H182,2)</f>
        <v>0</v>
      </c>
      <c r="K182" s="214" t="s">
        <v>141</v>
      </c>
      <c r="L182" s="44"/>
      <c r="M182" s="219" t="s">
        <v>19</v>
      </c>
      <c r="N182" s="220" t="s">
        <v>47</v>
      </c>
      <c r="O182" s="84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3" t="s">
        <v>547</v>
      </c>
      <c r="AT182" s="223" t="s">
        <v>137</v>
      </c>
      <c r="AU182" s="223" t="s">
        <v>80</v>
      </c>
      <c r="AY182" s="17" t="s">
        <v>135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7" t="s">
        <v>80</v>
      </c>
      <c r="BK182" s="224">
        <f>ROUND(I182*H182,2)</f>
        <v>0</v>
      </c>
      <c r="BL182" s="17" t="s">
        <v>547</v>
      </c>
      <c r="BM182" s="223" t="s">
        <v>992</v>
      </c>
    </row>
    <row r="183" s="2" customFormat="1">
      <c r="A183" s="38"/>
      <c r="B183" s="39"/>
      <c r="C183" s="40"/>
      <c r="D183" s="225" t="s">
        <v>144</v>
      </c>
      <c r="E183" s="40"/>
      <c r="F183" s="226" t="s">
        <v>993</v>
      </c>
      <c r="G183" s="40"/>
      <c r="H183" s="40"/>
      <c r="I183" s="227"/>
      <c r="J183" s="40"/>
      <c r="K183" s="40"/>
      <c r="L183" s="44"/>
      <c r="M183" s="228"/>
      <c r="N183" s="229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144</v>
      </c>
      <c r="AU183" s="17" t="s">
        <v>80</v>
      </c>
    </row>
    <row r="184" s="2" customFormat="1" ht="16.5" customHeight="1">
      <c r="A184" s="38"/>
      <c r="B184" s="39"/>
      <c r="C184" s="264" t="s">
        <v>513</v>
      </c>
      <c r="D184" s="264" t="s">
        <v>301</v>
      </c>
      <c r="E184" s="265" t="s">
        <v>994</v>
      </c>
      <c r="F184" s="266" t="s">
        <v>995</v>
      </c>
      <c r="G184" s="267" t="s">
        <v>229</v>
      </c>
      <c r="H184" s="268">
        <v>10</v>
      </c>
      <c r="I184" s="269"/>
      <c r="J184" s="270">
        <f>ROUND(I184*H184,2)</f>
        <v>0</v>
      </c>
      <c r="K184" s="266" t="s">
        <v>141</v>
      </c>
      <c r="L184" s="271"/>
      <c r="M184" s="272" t="s">
        <v>19</v>
      </c>
      <c r="N184" s="273" t="s">
        <v>47</v>
      </c>
      <c r="O184" s="84"/>
      <c r="P184" s="221">
        <f>O184*H184</f>
        <v>0</v>
      </c>
      <c r="Q184" s="221">
        <v>0.00068999999999999997</v>
      </c>
      <c r="R184" s="221">
        <f>Q184*H184</f>
        <v>0.0068999999999999999</v>
      </c>
      <c r="S184" s="221">
        <v>0</v>
      </c>
      <c r="T184" s="22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3" t="s">
        <v>937</v>
      </c>
      <c r="AT184" s="223" t="s">
        <v>301</v>
      </c>
      <c r="AU184" s="223" t="s">
        <v>80</v>
      </c>
      <c r="AY184" s="17" t="s">
        <v>135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80</v>
      </c>
      <c r="BK184" s="224">
        <f>ROUND(I184*H184,2)</f>
        <v>0</v>
      </c>
      <c r="BL184" s="17" t="s">
        <v>547</v>
      </c>
      <c r="BM184" s="223" t="s">
        <v>996</v>
      </c>
    </row>
    <row r="185" s="2" customFormat="1" ht="24.15" customHeight="1">
      <c r="A185" s="38"/>
      <c r="B185" s="39"/>
      <c r="C185" s="212" t="s">
        <v>518</v>
      </c>
      <c r="D185" s="212" t="s">
        <v>137</v>
      </c>
      <c r="E185" s="213" t="s">
        <v>997</v>
      </c>
      <c r="F185" s="214" t="s">
        <v>998</v>
      </c>
      <c r="G185" s="215" t="s">
        <v>229</v>
      </c>
      <c r="H185" s="216">
        <v>8</v>
      </c>
      <c r="I185" s="217"/>
      <c r="J185" s="218">
        <f>ROUND(I185*H185,2)</f>
        <v>0</v>
      </c>
      <c r="K185" s="214" t="s">
        <v>141</v>
      </c>
      <c r="L185" s="44"/>
      <c r="M185" s="219" t="s">
        <v>19</v>
      </c>
      <c r="N185" s="220" t="s">
        <v>47</v>
      </c>
      <c r="O185" s="84"/>
      <c r="P185" s="221">
        <f>O185*H185</f>
        <v>0</v>
      </c>
      <c r="Q185" s="221">
        <v>0.13538</v>
      </c>
      <c r="R185" s="221">
        <f>Q185*H185</f>
        <v>1.08304</v>
      </c>
      <c r="S185" s="221">
        <v>0</v>
      </c>
      <c r="T185" s="22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3" t="s">
        <v>547</v>
      </c>
      <c r="AT185" s="223" t="s">
        <v>137</v>
      </c>
      <c r="AU185" s="223" t="s">
        <v>80</v>
      </c>
      <c r="AY185" s="17" t="s">
        <v>135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7" t="s">
        <v>80</v>
      </c>
      <c r="BK185" s="224">
        <f>ROUND(I185*H185,2)</f>
        <v>0</v>
      </c>
      <c r="BL185" s="17" t="s">
        <v>547</v>
      </c>
      <c r="BM185" s="223" t="s">
        <v>999</v>
      </c>
    </row>
    <row r="186" s="2" customFormat="1">
      <c r="A186" s="38"/>
      <c r="B186" s="39"/>
      <c r="C186" s="40"/>
      <c r="D186" s="225" t="s">
        <v>144</v>
      </c>
      <c r="E186" s="40"/>
      <c r="F186" s="226" t="s">
        <v>1000</v>
      </c>
      <c r="G186" s="40"/>
      <c r="H186" s="40"/>
      <c r="I186" s="227"/>
      <c r="J186" s="40"/>
      <c r="K186" s="40"/>
      <c r="L186" s="44"/>
      <c r="M186" s="228"/>
      <c r="N186" s="229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144</v>
      </c>
      <c r="AU186" s="17" t="s">
        <v>80</v>
      </c>
    </row>
    <row r="187" s="2" customFormat="1" ht="16.5" customHeight="1">
      <c r="A187" s="38"/>
      <c r="B187" s="39"/>
      <c r="C187" s="212" t="s">
        <v>524</v>
      </c>
      <c r="D187" s="212" t="s">
        <v>137</v>
      </c>
      <c r="E187" s="213" t="s">
        <v>1001</v>
      </c>
      <c r="F187" s="214" t="s">
        <v>1002</v>
      </c>
      <c r="G187" s="215" t="s">
        <v>140</v>
      </c>
      <c r="H187" s="216">
        <v>19.199999999999999</v>
      </c>
      <c r="I187" s="217"/>
      <c r="J187" s="218">
        <f>ROUND(I187*H187,2)</f>
        <v>0</v>
      </c>
      <c r="K187" s="214" t="s">
        <v>141</v>
      </c>
      <c r="L187" s="44"/>
      <c r="M187" s="219" t="s">
        <v>19</v>
      </c>
      <c r="N187" s="220" t="s">
        <v>47</v>
      </c>
      <c r="O187" s="84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3" t="s">
        <v>547</v>
      </c>
      <c r="AT187" s="223" t="s">
        <v>137</v>
      </c>
      <c r="AU187" s="223" t="s">
        <v>80</v>
      </c>
      <c r="AY187" s="17" t="s">
        <v>135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7" t="s">
        <v>80</v>
      </c>
      <c r="BK187" s="224">
        <f>ROUND(I187*H187,2)</f>
        <v>0</v>
      </c>
      <c r="BL187" s="17" t="s">
        <v>547</v>
      </c>
      <c r="BM187" s="223" t="s">
        <v>1003</v>
      </c>
    </row>
    <row r="188" s="2" customFormat="1">
      <c r="A188" s="38"/>
      <c r="B188" s="39"/>
      <c r="C188" s="40"/>
      <c r="D188" s="225" t="s">
        <v>144</v>
      </c>
      <c r="E188" s="40"/>
      <c r="F188" s="226" t="s">
        <v>1004</v>
      </c>
      <c r="G188" s="40"/>
      <c r="H188" s="40"/>
      <c r="I188" s="227"/>
      <c r="J188" s="40"/>
      <c r="K188" s="40"/>
      <c r="L188" s="44"/>
      <c r="M188" s="228"/>
      <c r="N188" s="229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144</v>
      </c>
      <c r="AU188" s="17" t="s">
        <v>80</v>
      </c>
    </row>
    <row r="189" s="2" customFormat="1" ht="33" customHeight="1">
      <c r="A189" s="38"/>
      <c r="B189" s="39"/>
      <c r="C189" s="212" t="s">
        <v>529</v>
      </c>
      <c r="D189" s="212" t="s">
        <v>137</v>
      </c>
      <c r="E189" s="213" t="s">
        <v>1005</v>
      </c>
      <c r="F189" s="214" t="s">
        <v>1006</v>
      </c>
      <c r="G189" s="215" t="s">
        <v>229</v>
      </c>
      <c r="H189" s="216">
        <v>8</v>
      </c>
      <c r="I189" s="217"/>
      <c r="J189" s="218">
        <f>ROUND(I189*H189,2)</f>
        <v>0</v>
      </c>
      <c r="K189" s="214" t="s">
        <v>141</v>
      </c>
      <c r="L189" s="44"/>
      <c r="M189" s="219" t="s">
        <v>19</v>
      </c>
      <c r="N189" s="220" t="s">
        <v>47</v>
      </c>
      <c r="O189" s="84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3" t="s">
        <v>547</v>
      </c>
      <c r="AT189" s="223" t="s">
        <v>137</v>
      </c>
      <c r="AU189" s="223" t="s">
        <v>80</v>
      </c>
      <c r="AY189" s="17" t="s">
        <v>135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7" t="s">
        <v>80</v>
      </c>
      <c r="BK189" s="224">
        <f>ROUND(I189*H189,2)</f>
        <v>0</v>
      </c>
      <c r="BL189" s="17" t="s">
        <v>547</v>
      </c>
      <c r="BM189" s="223" t="s">
        <v>1007</v>
      </c>
    </row>
    <row r="190" s="2" customFormat="1">
      <c r="A190" s="38"/>
      <c r="B190" s="39"/>
      <c r="C190" s="40"/>
      <c r="D190" s="225" t="s">
        <v>144</v>
      </c>
      <c r="E190" s="40"/>
      <c r="F190" s="226" t="s">
        <v>1008</v>
      </c>
      <c r="G190" s="40"/>
      <c r="H190" s="40"/>
      <c r="I190" s="227"/>
      <c r="J190" s="40"/>
      <c r="K190" s="40"/>
      <c r="L190" s="44"/>
      <c r="M190" s="228"/>
      <c r="N190" s="229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144</v>
      </c>
      <c r="AU190" s="17" t="s">
        <v>80</v>
      </c>
    </row>
    <row r="191" s="2" customFormat="1" ht="21.75" customHeight="1">
      <c r="A191" s="38"/>
      <c r="B191" s="39"/>
      <c r="C191" s="212" t="s">
        <v>534</v>
      </c>
      <c r="D191" s="212" t="s">
        <v>137</v>
      </c>
      <c r="E191" s="213" t="s">
        <v>1009</v>
      </c>
      <c r="F191" s="214" t="s">
        <v>1010</v>
      </c>
      <c r="G191" s="215" t="s">
        <v>304</v>
      </c>
      <c r="H191" s="216">
        <v>10.800000000000001</v>
      </c>
      <c r="I191" s="217"/>
      <c r="J191" s="218">
        <f>ROUND(I191*H191,2)</f>
        <v>0</v>
      </c>
      <c r="K191" s="214" t="s">
        <v>141</v>
      </c>
      <c r="L191" s="44"/>
      <c r="M191" s="219" t="s">
        <v>19</v>
      </c>
      <c r="N191" s="220" t="s">
        <v>47</v>
      </c>
      <c r="O191" s="84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3" t="s">
        <v>547</v>
      </c>
      <c r="AT191" s="223" t="s">
        <v>137</v>
      </c>
      <c r="AU191" s="223" t="s">
        <v>80</v>
      </c>
      <c r="AY191" s="17" t="s">
        <v>135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7" t="s">
        <v>80</v>
      </c>
      <c r="BK191" s="224">
        <f>ROUND(I191*H191,2)</f>
        <v>0</v>
      </c>
      <c r="BL191" s="17" t="s">
        <v>547</v>
      </c>
      <c r="BM191" s="223" t="s">
        <v>1011</v>
      </c>
    </row>
    <row r="192" s="2" customFormat="1">
      <c r="A192" s="38"/>
      <c r="B192" s="39"/>
      <c r="C192" s="40"/>
      <c r="D192" s="225" t="s">
        <v>144</v>
      </c>
      <c r="E192" s="40"/>
      <c r="F192" s="226" t="s">
        <v>1012</v>
      </c>
      <c r="G192" s="40"/>
      <c r="H192" s="40"/>
      <c r="I192" s="227"/>
      <c r="J192" s="40"/>
      <c r="K192" s="40"/>
      <c r="L192" s="44"/>
      <c r="M192" s="228"/>
      <c r="N192" s="229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144</v>
      </c>
      <c r="AU192" s="17" t="s">
        <v>80</v>
      </c>
    </row>
    <row r="193" s="2" customFormat="1" ht="24.15" customHeight="1">
      <c r="A193" s="38"/>
      <c r="B193" s="39"/>
      <c r="C193" s="212" t="s">
        <v>538</v>
      </c>
      <c r="D193" s="212" t="s">
        <v>137</v>
      </c>
      <c r="E193" s="213" t="s">
        <v>1013</v>
      </c>
      <c r="F193" s="214" t="s">
        <v>1014</v>
      </c>
      <c r="G193" s="215" t="s">
        <v>304</v>
      </c>
      <c r="H193" s="216">
        <v>216</v>
      </c>
      <c r="I193" s="217"/>
      <c r="J193" s="218">
        <f>ROUND(I193*H193,2)</f>
        <v>0</v>
      </c>
      <c r="K193" s="214" t="s">
        <v>141</v>
      </c>
      <c r="L193" s="44"/>
      <c r="M193" s="219" t="s">
        <v>19</v>
      </c>
      <c r="N193" s="220" t="s">
        <v>47</v>
      </c>
      <c r="O193" s="84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3" t="s">
        <v>547</v>
      </c>
      <c r="AT193" s="223" t="s">
        <v>137</v>
      </c>
      <c r="AU193" s="223" t="s">
        <v>80</v>
      </c>
      <c r="AY193" s="17" t="s">
        <v>135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7" t="s">
        <v>80</v>
      </c>
      <c r="BK193" s="224">
        <f>ROUND(I193*H193,2)</f>
        <v>0</v>
      </c>
      <c r="BL193" s="17" t="s">
        <v>547</v>
      </c>
      <c r="BM193" s="223" t="s">
        <v>1015</v>
      </c>
    </row>
    <row r="194" s="2" customFormat="1">
      <c r="A194" s="38"/>
      <c r="B194" s="39"/>
      <c r="C194" s="40"/>
      <c r="D194" s="225" t="s">
        <v>144</v>
      </c>
      <c r="E194" s="40"/>
      <c r="F194" s="226" t="s">
        <v>1016</v>
      </c>
      <c r="G194" s="40"/>
      <c r="H194" s="40"/>
      <c r="I194" s="227"/>
      <c r="J194" s="40"/>
      <c r="K194" s="40"/>
      <c r="L194" s="44"/>
      <c r="M194" s="228"/>
      <c r="N194" s="229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144</v>
      </c>
      <c r="AU194" s="17" t="s">
        <v>80</v>
      </c>
    </row>
    <row r="195" s="2" customFormat="1" ht="24.15" customHeight="1">
      <c r="A195" s="38"/>
      <c r="B195" s="39"/>
      <c r="C195" s="212" t="s">
        <v>547</v>
      </c>
      <c r="D195" s="212" t="s">
        <v>137</v>
      </c>
      <c r="E195" s="213" t="s">
        <v>1017</v>
      </c>
      <c r="F195" s="214" t="s">
        <v>753</v>
      </c>
      <c r="G195" s="215" t="s">
        <v>304</v>
      </c>
      <c r="H195" s="216">
        <v>5.4000000000000004</v>
      </c>
      <c r="I195" s="217"/>
      <c r="J195" s="218">
        <f>ROUND(I195*H195,2)</f>
        <v>0</v>
      </c>
      <c r="K195" s="214" t="s">
        <v>141</v>
      </c>
      <c r="L195" s="44"/>
      <c r="M195" s="219" t="s">
        <v>19</v>
      </c>
      <c r="N195" s="220" t="s">
        <v>47</v>
      </c>
      <c r="O195" s="84"/>
      <c r="P195" s="221">
        <f>O195*H195</f>
        <v>0</v>
      </c>
      <c r="Q195" s="221">
        <v>0</v>
      </c>
      <c r="R195" s="221">
        <f>Q195*H195</f>
        <v>0</v>
      </c>
      <c r="S195" s="221">
        <v>0</v>
      </c>
      <c r="T195" s="222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3" t="s">
        <v>547</v>
      </c>
      <c r="AT195" s="223" t="s">
        <v>137</v>
      </c>
      <c r="AU195" s="223" t="s">
        <v>80</v>
      </c>
      <c r="AY195" s="17" t="s">
        <v>135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7" t="s">
        <v>80</v>
      </c>
      <c r="BK195" s="224">
        <f>ROUND(I195*H195,2)</f>
        <v>0</v>
      </c>
      <c r="BL195" s="17" t="s">
        <v>547</v>
      </c>
      <c r="BM195" s="223" t="s">
        <v>1018</v>
      </c>
    </row>
    <row r="196" s="2" customFormat="1">
      <c r="A196" s="38"/>
      <c r="B196" s="39"/>
      <c r="C196" s="40"/>
      <c r="D196" s="225" t="s">
        <v>144</v>
      </c>
      <c r="E196" s="40"/>
      <c r="F196" s="226" t="s">
        <v>1019</v>
      </c>
      <c r="G196" s="40"/>
      <c r="H196" s="40"/>
      <c r="I196" s="227"/>
      <c r="J196" s="40"/>
      <c r="K196" s="40"/>
      <c r="L196" s="44"/>
      <c r="M196" s="228"/>
      <c r="N196" s="229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144</v>
      </c>
      <c r="AU196" s="17" t="s">
        <v>80</v>
      </c>
    </row>
    <row r="197" s="2" customFormat="1" ht="24.15" customHeight="1">
      <c r="A197" s="38"/>
      <c r="B197" s="39"/>
      <c r="C197" s="212" t="s">
        <v>552</v>
      </c>
      <c r="D197" s="212" t="s">
        <v>137</v>
      </c>
      <c r="E197" s="213" t="s">
        <v>1020</v>
      </c>
      <c r="F197" s="214" t="s">
        <v>763</v>
      </c>
      <c r="G197" s="215" t="s">
        <v>304</v>
      </c>
      <c r="H197" s="216">
        <v>5.4000000000000004</v>
      </c>
      <c r="I197" s="217"/>
      <c r="J197" s="218">
        <f>ROUND(I197*H197,2)</f>
        <v>0</v>
      </c>
      <c r="K197" s="214" t="s">
        <v>141</v>
      </c>
      <c r="L197" s="44"/>
      <c r="M197" s="219" t="s">
        <v>19</v>
      </c>
      <c r="N197" s="220" t="s">
        <v>47</v>
      </c>
      <c r="O197" s="84"/>
      <c r="P197" s="221">
        <f>O197*H197</f>
        <v>0</v>
      </c>
      <c r="Q197" s="221">
        <v>0</v>
      </c>
      <c r="R197" s="221">
        <f>Q197*H197</f>
        <v>0</v>
      </c>
      <c r="S197" s="221">
        <v>0</v>
      </c>
      <c r="T197" s="22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3" t="s">
        <v>547</v>
      </c>
      <c r="AT197" s="223" t="s">
        <v>137</v>
      </c>
      <c r="AU197" s="223" t="s">
        <v>80</v>
      </c>
      <c r="AY197" s="17" t="s">
        <v>135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7" t="s">
        <v>80</v>
      </c>
      <c r="BK197" s="224">
        <f>ROUND(I197*H197,2)</f>
        <v>0</v>
      </c>
      <c r="BL197" s="17" t="s">
        <v>547</v>
      </c>
      <c r="BM197" s="223" t="s">
        <v>1021</v>
      </c>
    </row>
    <row r="198" s="2" customFormat="1">
      <c r="A198" s="38"/>
      <c r="B198" s="39"/>
      <c r="C198" s="40"/>
      <c r="D198" s="225" t="s">
        <v>144</v>
      </c>
      <c r="E198" s="40"/>
      <c r="F198" s="226" t="s">
        <v>1022</v>
      </c>
      <c r="G198" s="40"/>
      <c r="H198" s="40"/>
      <c r="I198" s="227"/>
      <c r="J198" s="40"/>
      <c r="K198" s="40"/>
      <c r="L198" s="44"/>
      <c r="M198" s="228"/>
      <c r="N198" s="229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144</v>
      </c>
      <c r="AU198" s="17" t="s">
        <v>80</v>
      </c>
    </row>
    <row r="199" s="2" customFormat="1" ht="24.15" customHeight="1">
      <c r="A199" s="38"/>
      <c r="B199" s="39"/>
      <c r="C199" s="212" t="s">
        <v>560</v>
      </c>
      <c r="D199" s="212" t="s">
        <v>137</v>
      </c>
      <c r="E199" s="213" t="s">
        <v>1023</v>
      </c>
      <c r="F199" s="214" t="s">
        <v>310</v>
      </c>
      <c r="G199" s="215" t="s">
        <v>304</v>
      </c>
      <c r="H199" s="216">
        <v>6.4400000000000004</v>
      </c>
      <c r="I199" s="217"/>
      <c r="J199" s="218">
        <f>ROUND(I199*H199,2)</f>
        <v>0</v>
      </c>
      <c r="K199" s="214" t="s">
        <v>141</v>
      </c>
      <c r="L199" s="44"/>
      <c r="M199" s="219" t="s">
        <v>19</v>
      </c>
      <c r="N199" s="220" t="s">
        <v>47</v>
      </c>
      <c r="O199" s="84"/>
      <c r="P199" s="221">
        <f>O199*H199</f>
        <v>0</v>
      </c>
      <c r="Q199" s="221">
        <v>0</v>
      </c>
      <c r="R199" s="221">
        <f>Q199*H199</f>
        <v>0</v>
      </c>
      <c r="S199" s="221">
        <v>0</v>
      </c>
      <c r="T199" s="222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3" t="s">
        <v>547</v>
      </c>
      <c r="AT199" s="223" t="s">
        <v>137</v>
      </c>
      <c r="AU199" s="223" t="s">
        <v>80</v>
      </c>
      <c r="AY199" s="17" t="s">
        <v>135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7" t="s">
        <v>80</v>
      </c>
      <c r="BK199" s="224">
        <f>ROUND(I199*H199,2)</f>
        <v>0</v>
      </c>
      <c r="BL199" s="17" t="s">
        <v>547</v>
      </c>
      <c r="BM199" s="223" t="s">
        <v>1024</v>
      </c>
    </row>
    <row r="200" s="2" customFormat="1">
      <c r="A200" s="38"/>
      <c r="B200" s="39"/>
      <c r="C200" s="40"/>
      <c r="D200" s="225" t="s">
        <v>144</v>
      </c>
      <c r="E200" s="40"/>
      <c r="F200" s="226" t="s">
        <v>1025</v>
      </c>
      <c r="G200" s="40"/>
      <c r="H200" s="40"/>
      <c r="I200" s="227"/>
      <c r="J200" s="40"/>
      <c r="K200" s="40"/>
      <c r="L200" s="44"/>
      <c r="M200" s="228"/>
      <c r="N200" s="229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144</v>
      </c>
      <c r="AU200" s="17" t="s">
        <v>80</v>
      </c>
    </row>
    <row r="201" s="2" customFormat="1" ht="24.15" customHeight="1">
      <c r="A201" s="38"/>
      <c r="B201" s="39"/>
      <c r="C201" s="212" t="s">
        <v>569</v>
      </c>
      <c r="D201" s="212" t="s">
        <v>137</v>
      </c>
      <c r="E201" s="213" t="s">
        <v>1026</v>
      </c>
      <c r="F201" s="214" t="s">
        <v>1027</v>
      </c>
      <c r="G201" s="215" t="s">
        <v>255</v>
      </c>
      <c r="H201" s="216">
        <v>3.79</v>
      </c>
      <c r="I201" s="217"/>
      <c r="J201" s="218">
        <f>ROUND(I201*H201,2)</f>
        <v>0</v>
      </c>
      <c r="K201" s="214" t="s">
        <v>141</v>
      </c>
      <c r="L201" s="44"/>
      <c r="M201" s="219" t="s">
        <v>19</v>
      </c>
      <c r="N201" s="220" t="s">
        <v>47</v>
      </c>
      <c r="O201" s="84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3" t="s">
        <v>547</v>
      </c>
      <c r="AT201" s="223" t="s">
        <v>137</v>
      </c>
      <c r="AU201" s="223" t="s">
        <v>80</v>
      </c>
      <c r="AY201" s="17" t="s">
        <v>135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80</v>
      </c>
      <c r="BK201" s="224">
        <f>ROUND(I201*H201,2)</f>
        <v>0</v>
      </c>
      <c r="BL201" s="17" t="s">
        <v>547</v>
      </c>
      <c r="BM201" s="223" t="s">
        <v>1028</v>
      </c>
    </row>
    <row r="202" s="2" customFormat="1">
      <c r="A202" s="38"/>
      <c r="B202" s="39"/>
      <c r="C202" s="40"/>
      <c r="D202" s="225" t="s">
        <v>144</v>
      </c>
      <c r="E202" s="40"/>
      <c r="F202" s="226" t="s">
        <v>1029</v>
      </c>
      <c r="G202" s="40"/>
      <c r="H202" s="40"/>
      <c r="I202" s="227"/>
      <c r="J202" s="40"/>
      <c r="K202" s="40"/>
      <c r="L202" s="44"/>
      <c r="M202" s="228"/>
      <c r="N202" s="229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144</v>
      </c>
      <c r="AU202" s="17" t="s">
        <v>80</v>
      </c>
    </row>
    <row r="203" s="2" customFormat="1" ht="33" customHeight="1">
      <c r="A203" s="38"/>
      <c r="B203" s="39"/>
      <c r="C203" s="212" t="s">
        <v>575</v>
      </c>
      <c r="D203" s="212" t="s">
        <v>137</v>
      </c>
      <c r="E203" s="213" t="s">
        <v>1030</v>
      </c>
      <c r="F203" s="214" t="s">
        <v>1031</v>
      </c>
      <c r="G203" s="215" t="s">
        <v>255</v>
      </c>
      <c r="H203" s="216">
        <v>75.75</v>
      </c>
      <c r="I203" s="217"/>
      <c r="J203" s="218">
        <f>ROUND(I203*H203,2)</f>
        <v>0</v>
      </c>
      <c r="K203" s="214" t="s">
        <v>141</v>
      </c>
      <c r="L203" s="44"/>
      <c r="M203" s="219" t="s">
        <v>19</v>
      </c>
      <c r="N203" s="220" t="s">
        <v>47</v>
      </c>
      <c r="O203" s="84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3" t="s">
        <v>547</v>
      </c>
      <c r="AT203" s="223" t="s">
        <v>137</v>
      </c>
      <c r="AU203" s="223" t="s">
        <v>80</v>
      </c>
      <c r="AY203" s="17" t="s">
        <v>135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7" t="s">
        <v>80</v>
      </c>
      <c r="BK203" s="224">
        <f>ROUND(I203*H203,2)</f>
        <v>0</v>
      </c>
      <c r="BL203" s="17" t="s">
        <v>547</v>
      </c>
      <c r="BM203" s="223" t="s">
        <v>1032</v>
      </c>
    </row>
    <row r="204" s="2" customFormat="1">
      <c r="A204" s="38"/>
      <c r="B204" s="39"/>
      <c r="C204" s="40"/>
      <c r="D204" s="225" t="s">
        <v>144</v>
      </c>
      <c r="E204" s="40"/>
      <c r="F204" s="226" t="s">
        <v>1033</v>
      </c>
      <c r="G204" s="40"/>
      <c r="H204" s="40"/>
      <c r="I204" s="227"/>
      <c r="J204" s="40"/>
      <c r="K204" s="40"/>
      <c r="L204" s="44"/>
      <c r="M204" s="228"/>
      <c r="N204" s="229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144</v>
      </c>
      <c r="AU204" s="17" t="s">
        <v>80</v>
      </c>
    </row>
    <row r="205" s="2" customFormat="1" ht="16.5" customHeight="1">
      <c r="A205" s="38"/>
      <c r="B205" s="39"/>
      <c r="C205" s="264" t="s">
        <v>580</v>
      </c>
      <c r="D205" s="264" t="s">
        <v>301</v>
      </c>
      <c r="E205" s="265" t="s">
        <v>1034</v>
      </c>
      <c r="F205" s="266" t="s">
        <v>1035</v>
      </c>
      <c r="G205" s="267" t="s">
        <v>1036</v>
      </c>
      <c r="H205" s="278"/>
      <c r="I205" s="269"/>
      <c r="J205" s="270">
        <f>ROUND(I205*H205,2)</f>
        <v>0</v>
      </c>
      <c r="K205" s="266" t="s">
        <v>19</v>
      </c>
      <c r="L205" s="271"/>
      <c r="M205" s="272" t="s">
        <v>19</v>
      </c>
      <c r="N205" s="273" t="s">
        <v>47</v>
      </c>
      <c r="O205" s="84"/>
      <c r="P205" s="221">
        <f>O205*H205</f>
        <v>0</v>
      </c>
      <c r="Q205" s="221">
        <v>0</v>
      </c>
      <c r="R205" s="221">
        <f>Q205*H205</f>
        <v>0</v>
      </c>
      <c r="S205" s="221">
        <v>0</v>
      </c>
      <c r="T205" s="22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3" t="s">
        <v>191</v>
      </c>
      <c r="AT205" s="223" t="s">
        <v>301</v>
      </c>
      <c r="AU205" s="223" t="s">
        <v>80</v>
      </c>
      <c r="AY205" s="17" t="s">
        <v>135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7" t="s">
        <v>80</v>
      </c>
      <c r="BK205" s="224">
        <f>ROUND(I205*H205,2)</f>
        <v>0</v>
      </c>
      <c r="BL205" s="17" t="s">
        <v>142</v>
      </c>
      <c r="BM205" s="223" t="s">
        <v>1037</v>
      </c>
    </row>
    <row r="206" s="2" customFormat="1" ht="16.5" customHeight="1">
      <c r="A206" s="38"/>
      <c r="B206" s="39"/>
      <c r="C206" s="212" t="s">
        <v>586</v>
      </c>
      <c r="D206" s="212" t="s">
        <v>137</v>
      </c>
      <c r="E206" s="213" t="s">
        <v>1038</v>
      </c>
      <c r="F206" s="214" t="s">
        <v>1039</v>
      </c>
      <c r="G206" s="215" t="s">
        <v>1036</v>
      </c>
      <c r="H206" s="279"/>
      <c r="I206" s="217"/>
      <c r="J206" s="218">
        <f>ROUND(I206*H206,2)</f>
        <v>0</v>
      </c>
      <c r="K206" s="214" t="s">
        <v>19</v>
      </c>
      <c r="L206" s="44"/>
      <c r="M206" s="219" t="s">
        <v>19</v>
      </c>
      <c r="N206" s="220" t="s">
        <v>47</v>
      </c>
      <c r="O206" s="84"/>
      <c r="P206" s="221">
        <f>O206*H206</f>
        <v>0</v>
      </c>
      <c r="Q206" s="221">
        <v>0</v>
      </c>
      <c r="R206" s="221">
        <f>Q206*H206</f>
        <v>0</v>
      </c>
      <c r="S206" s="221">
        <v>0</v>
      </c>
      <c r="T206" s="222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3" t="s">
        <v>142</v>
      </c>
      <c r="AT206" s="223" t="s">
        <v>137</v>
      </c>
      <c r="AU206" s="223" t="s">
        <v>80</v>
      </c>
      <c r="AY206" s="17" t="s">
        <v>135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7" t="s">
        <v>80</v>
      </c>
      <c r="BK206" s="224">
        <f>ROUND(I206*H206,2)</f>
        <v>0</v>
      </c>
      <c r="BL206" s="17" t="s">
        <v>142</v>
      </c>
      <c r="BM206" s="223" t="s">
        <v>1040</v>
      </c>
    </row>
    <row r="207" s="2" customFormat="1" ht="16.5" customHeight="1">
      <c r="A207" s="38"/>
      <c r="B207" s="39"/>
      <c r="C207" s="212" t="s">
        <v>590</v>
      </c>
      <c r="D207" s="212" t="s">
        <v>137</v>
      </c>
      <c r="E207" s="213" t="s">
        <v>1041</v>
      </c>
      <c r="F207" s="214" t="s">
        <v>1042</v>
      </c>
      <c r="G207" s="215" t="s">
        <v>1036</v>
      </c>
      <c r="H207" s="279"/>
      <c r="I207" s="217"/>
      <c r="J207" s="218">
        <f>ROUND(I207*H207,2)</f>
        <v>0</v>
      </c>
      <c r="K207" s="214" t="s">
        <v>19</v>
      </c>
      <c r="L207" s="44"/>
      <c r="M207" s="219" t="s">
        <v>19</v>
      </c>
      <c r="N207" s="220" t="s">
        <v>47</v>
      </c>
      <c r="O207" s="84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3" t="s">
        <v>142</v>
      </c>
      <c r="AT207" s="223" t="s">
        <v>137</v>
      </c>
      <c r="AU207" s="223" t="s">
        <v>80</v>
      </c>
      <c r="AY207" s="17" t="s">
        <v>135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80</v>
      </c>
      <c r="BK207" s="224">
        <f>ROUND(I207*H207,2)</f>
        <v>0</v>
      </c>
      <c r="BL207" s="17" t="s">
        <v>142</v>
      </c>
      <c r="BM207" s="223" t="s">
        <v>1043</v>
      </c>
    </row>
    <row r="208" s="2" customFormat="1" ht="16.5" customHeight="1">
      <c r="A208" s="38"/>
      <c r="B208" s="39"/>
      <c r="C208" s="212" t="s">
        <v>597</v>
      </c>
      <c r="D208" s="212" t="s">
        <v>137</v>
      </c>
      <c r="E208" s="213" t="s">
        <v>1044</v>
      </c>
      <c r="F208" s="214" t="s">
        <v>1045</v>
      </c>
      <c r="G208" s="215" t="s">
        <v>1036</v>
      </c>
      <c r="H208" s="279"/>
      <c r="I208" s="217"/>
      <c r="J208" s="218">
        <f>ROUND(I208*H208,2)</f>
        <v>0</v>
      </c>
      <c r="K208" s="214" t="s">
        <v>19</v>
      </c>
      <c r="L208" s="44"/>
      <c r="M208" s="280" t="s">
        <v>19</v>
      </c>
      <c r="N208" s="281" t="s">
        <v>47</v>
      </c>
      <c r="O208" s="276"/>
      <c r="P208" s="282">
        <f>O208*H208</f>
        <v>0</v>
      </c>
      <c r="Q208" s="282">
        <v>0</v>
      </c>
      <c r="R208" s="282">
        <f>Q208*H208</f>
        <v>0</v>
      </c>
      <c r="S208" s="282">
        <v>0</v>
      </c>
      <c r="T208" s="283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3" t="s">
        <v>142</v>
      </c>
      <c r="AT208" s="223" t="s">
        <v>137</v>
      </c>
      <c r="AU208" s="223" t="s">
        <v>80</v>
      </c>
      <c r="AY208" s="17" t="s">
        <v>135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7" t="s">
        <v>80</v>
      </c>
      <c r="BK208" s="224">
        <f>ROUND(I208*H208,2)</f>
        <v>0</v>
      </c>
      <c r="BL208" s="17" t="s">
        <v>142</v>
      </c>
      <c r="BM208" s="223" t="s">
        <v>1046</v>
      </c>
    </row>
    <row r="209" s="2" customFormat="1" ht="6.96" customHeight="1">
      <c r="A209" s="38"/>
      <c r="B209" s="59"/>
      <c r="C209" s="60"/>
      <c r="D209" s="60"/>
      <c r="E209" s="60"/>
      <c r="F209" s="60"/>
      <c r="G209" s="60"/>
      <c r="H209" s="60"/>
      <c r="I209" s="60"/>
      <c r="J209" s="60"/>
      <c r="K209" s="60"/>
      <c r="L209" s="44"/>
      <c r="M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</row>
  </sheetData>
  <sheetProtection sheet="1" autoFilter="0" formatColumns="0" formatRows="0" objects="1" scenarios="1" spinCount="100000" saltValue="RJx3/FbMteTiB9uote9yJ2wCldjssODGK9N00MKUQ0RCw6VVTRX61dZocqjPDAJfoYHZa1t84LtU7ObWFe93qw==" hashValue="Etljj20JE/l1jGVo9peKLVTn4+dHnBgrBs5tO9EaWNSnE0D9HZSsnSIYr/ddKJ0EU/jN4d2twNVbxl3VqKvICQ==" algorithmName="SHA-512" password="CC35"/>
  <autoFilter ref="C86:K2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0" r:id="rId1" display="https://podminky.urs.cz/item/CS_URS_2026_01/210204011"/>
    <hyperlink ref="F94" r:id="rId2" display="https://podminky.urs.cz/item/CS_URS_2026_01/210204103"/>
    <hyperlink ref="F98" r:id="rId3" display="https://podminky.urs.cz/item/CS_URS_2026_01/210203901"/>
    <hyperlink ref="F102" r:id="rId4" display="https://podminky.urs.cz/item/CS_URS_2026_01/210204201"/>
    <hyperlink ref="F105" r:id="rId5" display="https://podminky.urs.cz/item/CS_URS_2026_01/741122134"/>
    <hyperlink ref="F108" r:id="rId6" display="https://podminky.urs.cz/item/CS_URS_2026_01/210220020"/>
    <hyperlink ref="F111" r:id="rId7" display="https://podminky.urs.cz/item/CS_URS_2026_01/210220302"/>
    <hyperlink ref="F114" r:id="rId8" display="https://podminky.urs.cz/item/CS_URS_2026_01/210100252"/>
    <hyperlink ref="F117" r:id="rId9" display="https://podminky.urs.cz/item/CS_URS_2026_01/741410041"/>
    <hyperlink ref="F120" r:id="rId10" display="https://podminky.urs.cz/item/CS_URS_2026_01/210220301"/>
    <hyperlink ref="F124" r:id="rId11" display="https://podminky.urs.cz/item/CS_URS_2026_01/741122142"/>
    <hyperlink ref="F127" r:id="rId12" display="https://podminky.urs.cz/item/CS_URS_2026_01/210100096"/>
    <hyperlink ref="F129" r:id="rId13" display="https://podminky.urs.cz/item/CS_URS_2026_01/210100101"/>
    <hyperlink ref="F131" r:id="rId14" display="https://podminky.urs.cz/item/CS_URS_2026_01/945421110"/>
    <hyperlink ref="F134" r:id="rId15" display="https://podminky.urs.cz/item/CS_URS_2026_01/011464000"/>
    <hyperlink ref="F136" r:id="rId16" display="https://podminky.urs.cz/item/CS_URS_2026_01/741810001"/>
    <hyperlink ref="F139" r:id="rId17" display="https://podminky.urs.cz/item/CS_URS_2026_01/468041123"/>
    <hyperlink ref="F141" r:id="rId18" display="https://podminky.urs.cz/item/CS_URS_2026_01/468011143"/>
    <hyperlink ref="F143" r:id="rId19" display="https://podminky.urs.cz/item/CS_URS_2026_01/468041112"/>
    <hyperlink ref="F145" r:id="rId20" display="https://podminky.urs.cz/item/CS_URS_2026_01/468011131"/>
    <hyperlink ref="F147" r:id="rId21" display="https://podminky.urs.cz/item/CS_URS_2026_01/460871132"/>
    <hyperlink ref="F149" r:id="rId22" display="https://podminky.urs.cz/item/CS_URS_2026_01/460871172"/>
    <hyperlink ref="F151" r:id="rId23" display="https://podminky.urs.cz/item/CS_URS_2026_01/576153311"/>
    <hyperlink ref="F153" r:id="rId24" display="https://podminky.urs.cz/item/CS_URS_2026_01/460131113"/>
    <hyperlink ref="F155" r:id="rId25" display="https://podminky.urs.cz/item/CS_URS_2026_01/460641112"/>
    <hyperlink ref="F157" r:id="rId26" display="https://podminky.urs.cz/item/CS_URS_2026_01/871361101"/>
    <hyperlink ref="F160" r:id="rId27" display="https://podminky.urs.cz/item/CS_URS_2026_01/460791212"/>
    <hyperlink ref="F163" r:id="rId28" display="https://podminky.urs.cz/item/CS_URS_2026_01/460010023"/>
    <hyperlink ref="F165" r:id="rId29" display="https://podminky.urs.cz/item/CS_URS_2026_01/460161152"/>
    <hyperlink ref="F167" r:id="rId30" display="https://podminky.urs.cz/item/CS_URS_2026_01/460661111"/>
    <hyperlink ref="F169" r:id="rId31" display="https://podminky.urs.cz/item/CS_URS_2026_01/460791213"/>
    <hyperlink ref="F172" r:id="rId32" display="https://podminky.urs.cz/item/CS_URS_2026_01/460671124"/>
    <hyperlink ref="F175" r:id="rId33" display="https://podminky.urs.cz/item/CS_URS_2026_01/460431162"/>
    <hyperlink ref="F177" r:id="rId34" display="https://podminky.urs.cz/item/CS_URS_2026_01/460581121"/>
    <hyperlink ref="F179" r:id="rId35" display="https://podminky.urs.cz/item/CS_URS_2026_01/460161312"/>
    <hyperlink ref="F181" r:id="rId36" display="https://podminky.urs.cz/item/CS_URS_2026_01/460281111"/>
    <hyperlink ref="F183" r:id="rId37" display="https://podminky.urs.cz/item/CS_URS_2026_01/460791214"/>
    <hyperlink ref="F186" r:id="rId38" display="https://podminky.urs.cz/item/CS_URS_2026_01/460742131"/>
    <hyperlink ref="F188" r:id="rId39" display="https://podminky.urs.cz/item/CS_URS_2026_01/460281121"/>
    <hyperlink ref="F190" r:id="rId40" display="https://podminky.urs.cz/item/CS_URS_2026_01/460431332"/>
    <hyperlink ref="F192" r:id="rId41" display="https://podminky.urs.cz/item/CS_URS_2026_01/469972112"/>
    <hyperlink ref="F194" r:id="rId42" display="https://podminky.urs.cz/item/CS_URS_2026_01/469972122"/>
    <hyperlink ref="F196" r:id="rId43" display="https://podminky.urs.cz/item/CS_URS_2026_01/469973120"/>
    <hyperlink ref="F198" r:id="rId44" display="https://podminky.urs.cz/item/CS_URS_2026_01/469973125"/>
    <hyperlink ref="F200" r:id="rId45" display="https://podminky.urs.cz/item/CS_URS_2026_01/460361121"/>
    <hyperlink ref="F202" r:id="rId46" display="https://podminky.urs.cz/item/CS_URS_2026_01/460341113"/>
    <hyperlink ref="F204" r:id="rId47" display="https://podminky.urs.cz/item/CS_URS_2026_01/460341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87</v>
      </c>
    </row>
    <row r="4" hidden="1" s="1" customFormat="1" ht="24.96" customHeight="1">
      <c r="B4" s="20"/>
      <c r="D4" s="140" t="s">
        <v>101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Cyklistická trasa Teplice – I. etapa ul. Písečná – ul. Bystřanská, včetně zastávky MHD</v>
      </c>
      <c r="F7" s="142"/>
      <c r="G7" s="142"/>
      <c r="H7" s="142"/>
      <c r="L7" s="20"/>
    </row>
    <row r="8" hidden="1" s="1" customFormat="1" ht="12" customHeight="1">
      <c r="B8" s="20"/>
      <c r="D8" s="142" t="s">
        <v>102</v>
      </c>
      <c r="L8" s="20"/>
    </row>
    <row r="9" hidden="1" s="2" customFormat="1" ht="16.5" customHeight="1">
      <c r="A9" s="38"/>
      <c r="B9" s="44"/>
      <c r="C9" s="38"/>
      <c r="D9" s="38"/>
      <c r="E9" s="143" t="s">
        <v>1047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2" t="s">
        <v>104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5" t="s">
        <v>1048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23. 1. 2026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27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2" t="s">
        <v>29</v>
      </c>
      <c r="J17" s="133" t="s">
        <v>30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2" t="s">
        <v>31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29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2" t="s">
        <v>33</v>
      </c>
      <c r="E22" s="38"/>
      <c r="F22" s="38"/>
      <c r="G22" s="38"/>
      <c r="H22" s="38"/>
      <c r="I22" s="142" t="s">
        <v>26</v>
      </c>
      <c r="J22" s="133" t="s">
        <v>34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">
        <v>35</v>
      </c>
      <c r="F23" s="38"/>
      <c r="G23" s="38"/>
      <c r="H23" s="38"/>
      <c r="I23" s="142" t="s">
        <v>29</v>
      </c>
      <c r="J23" s="133" t="s">
        <v>36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2" t="s">
        <v>38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39</v>
      </c>
      <c r="F26" s="38"/>
      <c r="G26" s="38"/>
      <c r="H26" s="38"/>
      <c r="I26" s="142" t="s">
        <v>29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2" t="s">
        <v>40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2" t="s">
        <v>42</v>
      </c>
      <c r="E32" s="38"/>
      <c r="F32" s="38"/>
      <c r="G32" s="38"/>
      <c r="H32" s="38"/>
      <c r="I32" s="38"/>
      <c r="J32" s="153">
        <f>ROUND(J130,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4" t="s">
        <v>44</v>
      </c>
      <c r="G34" s="38"/>
      <c r="H34" s="38"/>
      <c r="I34" s="154" t="s">
        <v>43</v>
      </c>
      <c r="J34" s="154" t="s">
        <v>45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5" t="s">
        <v>46</v>
      </c>
      <c r="E35" s="142" t="s">
        <v>47</v>
      </c>
      <c r="F35" s="156">
        <f>ROUND((SUM(BE130:BE598)),  2)</f>
        <v>0</v>
      </c>
      <c r="G35" s="38"/>
      <c r="H35" s="38"/>
      <c r="I35" s="157">
        <v>0.20999999999999999</v>
      </c>
      <c r="J35" s="156">
        <f>ROUND(((SUM(BE130:BE598))*I35),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48</v>
      </c>
      <c r="F36" s="156">
        <f>ROUND((SUM(BF130:BF598)),  2)</f>
        <v>0</v>
      </c>
      <c r="G36" s="38"/>
      <c r="H36" s="38"/>
      <c r="I36" s="157">
        <v>0.12</v>
      </c>
      <c r="J36" s="156">
        <f>ROUND(((SUM(BF130:BF598))*I36),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49</v>
      </c>
      <c r="F37" s="156">
        <f>ROUND((SUM(BG130:BG598)),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50</v>
      </c>
      <c r="F38" s="156">
        <f>ROUND((SUM(BH130:BH598)),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51</v>
      </c>
      <c r="F39" s="156">
        <f>ROUND((SUM(BI130:BI598)),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8"/>
      <c r="D41" s="159" t="s">
        <v>52</v>
      </c>
      <c r="E41" s="160"/>
      <c r="F41" s="160"/>
      <c r="G41" s="161" t="s">
        <v>53</v>
      </c>
      <c r="H41" s="162" t="s">
        <v>54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Cyklistická trasa Teplice – I. etapa ul. Písečná – ul. Bystřanská, včetně zastávky MHD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1047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104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1 - SO 01 Komunikace a zpevněné plochy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k.ú. Teplice</v>
      </c>
      <c r="G56" s="40"/>
      <c r="H56" s="40"/>
      <c r="I56" s="32" t="s">
        <v>23</v>
      </c>
      <c r="J56" s="72" t="str">
        <f>IF(J14="","",J14)</f>
        <v>23. 1. 2026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Statutární město Teplice</v>
      </c>
      <c r="G58" s="40"/>
      <c r="H58" s="40"/>
      <c r="I58" s="32" t="s">
        <v>33</v>
      </c>
      <c r="J58" s="36" t="str">
        <f>E23</f>
        <v xml:space="preserve">PROJEKTY CHLADNÝ s.r.o.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38</v>
      </c>
      <c r="J59" s="36" t="str">
        <f>E26</f>
        <v>Ladislav Marek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107</v>
      </c>
      <c r="D61" s="171"/>
      <c r="E61" s="171"/>
      <c r="F61" s="171"/>
      <c r="G61" s="171"/>
      <c r="H61" s="171"/>
      <c r="I61" s="171"/>
      <c r="J61" s="172" t="s">
        <v>108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74</v>
      </c>
      <c r="D63" s="40"/>
      <c r="E63" s="40"/>
      <c r="F63" s="40"/>
      <c r="G63" s="40"/>
      <c r="H63" s="40"/>
      <c r="I63" s="40"/>
      <c r="J63" s="102">
        <f>J130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109</v>
      </c>
    </row>
    <row r="64" s="9" customFormat="1" ht="24.96" customHeight="1">
      <c r="A64" s="9"/>
      <c r="B64" s="174"/>
      <c r="C64" s="175"/>
      <c r="D64" s="176" t="s">
        <v>1049</v>
      </c>
      <c r="E64" s="177"/>
      <c r="F64" s="177"/>
      <c r="G64" s="177"/>
      <c r="H64" s="177"/>
      <c r="I64" s="177"/>
      <c r="J64" s="178">
        <f>J131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1050</v>
      </c>
      <c r="E65" s="182"/>
      <c r="F65" s="182"/>
      <c r="G65" s="182"/>
      <c r="H65" s="182"/>
      <c r="I65" s="182"/>
      <c r="J65" s="183">
        <f>J132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1051</v>
      </c>
      <c r="E66" s="182"/>
      <c r="F66" s="182"/>
      <c r="G66" s="182"/>
      <c r="H66" s="182"/>
      <c r="I66" s="182"/>
      <c r="J66" s="183">
        <f>J141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1052</v>
      </c>
      <c r="E67" s="182"/>
      <c r="F67" s="182"/>
      <c r="G67" s="182"/>
      <c r="H67" s="182"/>
      <c r="I67" s="182"/>
      <c r="J67" s="183">
        <f>J150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1053</v>
      </c>
      <c r="E68" s="182"/>
      <c r="F68" s="182"/>
      <c r="G68" s="182"/>
      <c r="H68" s="182"/>
      <c r="I68" s="182"/>
      <c r="J68" s="183">
        <f>J159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1054</v>
      </c>
      <c r="E69" s="182"/>
      <c r="F69" s="182"/>
      <c r="G69" s="182"/>
      <c r="H69" s="182"/>
      <c r="I69" s="182"/>
      <c r="J69" s="183">
        <f>J166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0"/>
      <c r="C70" s="125"/>
      <c r="D70" s="181" t="s">
        <v>1055</v>
      </c>
      <c r="E70" s="182"/>
      <c r="F70" s="182"/>
      <c r="G70" s="182"/>
      <c r="H70" s="182"/>
      <c r="I70" s="182"/>
      <c r="J70" s="183">
        <f>J175</f>
        <v>0</v>
      </c>
      <c r="K70" s="125"/>
      <c r="L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0"/>
      <c r="C71" s="125"/>
      <c r="D71" s="181" t="s">
        <v>1056</v>
      </c>
      <c r="E71" s="182"/>
      <c r="F71" s="182"/>
      <c r="G71" s="182"/>
      <c r="H71" s="182"/>
      <c r="I71" s="182"/>
      <c r="J71" s="183">
        <f>J184</f>
        <v>0</v>
      </c>
      <c r="K71" s="125"/>
      <c r="L71" s="18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0"/>
      <c r="C72" s="125"/>
      <c r="D72" s="181" t="s">
        <v>1057</v>
      </c>
      <c r="E72" s="182"/>
      <c r="F72" s="182"/>
      <c r="G72" s="182"/>
      <c r="H72" s="182"/>
      <c r="I72" s="182"/>
      <c r="J72" s="183">
        <f>J193</f>
        <v>0</v>
      </c>
      <c r="K72" s="125"/>
      <c r="L72" s="18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0"/>
      <c r="C73" s="125"/>
      <c r="D73" s="181" t="s">
        <v>1058</v>
      </c>
      <c r="E73" s="182"/>
      <c r="F73" s="182"/>
      <c r="G73" s="182"/>
      <c r="H73" s="182"/>
      <c r="I73" s="182"/>
      <c r="J73" s="183">
        <f>J198</f>
        <v>0</v>
      </c>
      <c r="K73" s="125"/>
      <c r="L73" s="18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0"/>
      <c r="C74" s="125"/>
      <c r="D74" s="181" t="s">
        <v>1059</v>
      </c>
      <c r="E74" s="182"/>
      <c r="F74" s="182"/>
      <c r="G74" s="182"/>
      <c r="H74" s="182"/>
      <c r="I74" s="182"/>
      <c r="J74" s="183">
        <f>J207</f>
        <v>0</v>
      </c>
      <c r="K74" s="125"/>
      <c r="L74" s="184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0"/>
      <c r="C75" s="125"/>
      <c r="D75" s="181" t="s">
        <v>1060</v>
      </c>
      <c r="E75" s="182"/>
      <c r="F75" s="182"/>
      <c r="G75" s="182"/>
      <c r="H75" s="182"/>
      <c r="I75" s="182"/>
      <c r="J75" s="183">
        <f>J216</f>
        <v>0</v>
      </c>
      <c r="K75" s="125"/>
      <c r="L75" s="184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0"/>
      <c r="C76" s="125"/>
      <c r="D76" s="181" t="s">
        <v>1061</v>
      </c>
      <c r="E76" s="182"/>
      <c r="F76" s="182"/>
      <c r="G76" s="182"/>
      <c r="H76" s="182"/>
      <c r="I76" s="182"/>
      <c r="J76" s="183">
        <f>J225</f>
        <v>0</v>
      </c>
      <c r="K76" s="125"/>
      <c r="L76" s="184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0"/>
      <c r="C77" s="125"/>
      <c r="D77" s="181" t="s">
        <v>1062</v>
      </c>
      <c r="E77" s="182"/>
      <c r="F77" s="182"/>
      <c r="G77" s="182"/>
      <c r="H77" s="182"/>
      <c r="I77" s="182"/>
      <c r="J77" s="183">
        <f>J234</f>
        <v>0</v>
      </c>
      <c r="K77" s="125"/>
      <c r="L77" s="184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0"/>
      <c r="C78" s="125"/>
      <c r="D78" s="181" t="s">
        <v>1063</v>
      </c>
      <c r="E78" s="182"/>
      <c r="F78" s="182"/>
      <c r="G78" s="182"/>
      <c r="H78" s="182"/>
      <c r="I78" s="182"/>
      <c r="J78" s="183">
        <f>J237</f>
        <v>0</v>
      </c>
      <c r="K78" s="125"/>
      <c r="L78" s="184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0"/>
      <c r="C79" s="125"/>
      <c r="D79" s="181" t="s">
        <v>1064</v>
      </c>
      <c r="E79" s="182"/>
      <c r="F79" s="182"/>
      <c r="G79" s="182"/>
      <c r="H79" s="182"/>
      <c r="I79" s="182"/>
      <c r="J79" s="183">
        <f>J245</f>
        <v>0</v>
      </c>
      <c r="K79" s="125"/>
      <c r="L79" s="184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0"/>
      <c r="C80" s="125"/>
      <c r="D80" s="181" t="s">
        <v>1065</v>
      </c>
      <c r="E80" s="182"/>
      <c r="F80" s="182"/>
      <c r="G80" s="182"/>
      <c r="H80" s="182"/>
      <c r="I80" s="182"/>
      <c r="J80" s="183">
        <f>J252</f>
        <v>0</v>
      </c>
      <c r="K80" s="125"/>
      <c r="L80" s="184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0"/>
      <c r="C81" s="125"/>
      <c r="D81" s="181" t="s">
        <v>1066</v>
      </c>
      <c r="E81" s="182"/>
      <c r="F81" s="182"/>
      <c r="G81" s="182"/>
      <c r="H81" s="182"/>
      <c r="I81" s="182"/>
      <c r="J81" s="183">
        <f>J258</f>
        <v>0</v>
      </c>
      <c r="K81" s="125"/>
      <c r="L81" s="184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0"/>
      <c r="C82" s="125"/>
      <c r="D82" s="181" t="s">
        <v>1067</v>
      </c>
      <c r="E82" s="182"/>
      <c r="F82" s="182"/>
      <c r="G82" s="182"/>
      <c r="H82" s="182"/>
      <c r="I82" s="182"/>
      <c r="J82" s="183">
        <f>J262</f>
        <v>0</v>
      </c>
      <c r="K82" s="125"/>
      <c r="L82" s="184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0"/>
      <c r="C83" s="125"/>
      <c r="D83" s="181" t="s">
        <v>1068</v>
      </c>
      <c r="E83" s="182"/>
      <c r="F83" s="182"/>
      <c r="G83" s="182"/>
      <c r="H83" s="182"/>
      <c r="I83" s="182"/>
      <c r="J83" s="183">
        <f>J271</f>
        <v>0</v>
      </c>
      <c r="K83" s="125"/>
      <c r="L83" s="184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0"/>
      <c r="C84" s="125"/>
      <c r="D84" s="181" t="s">
        <v>1069</v>
      </c>
      <c r="E84" s="182"/>
      <c r="F84" s="182"/>
      <c r="G84" s="182"/>
      <c r="H84" s="182"/>
      <c r="I84" s="182"/>
      <c r="J84" s="183">
        <f>J283</f>
        <v>0</v>
      </c>
      <c r="K84" s="125"/>
      <c r="L84" s="184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0"/>
      <c r="C85" s="125"/>
      <c r="D85" s="181" t="s">
        <v>1070</v>
      </c>
      <c r="E85" s="182"/>
      <c r="F85" s="182"/>
      <c r="G85" s="182"/>
      <c r="H85" s="182"/>
      <c r="I85" s="182"/>
      <c r="J85" s="183">
        <f>J296</f>
        <v>0</v>
      </c>
      <c r="K85" s="125"/>
      <c r="L85" s="184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80"/>
      <c r="C86" s="125"/>
      <c r="D86" s="181" t="s">
        <v>1071</v>
      </c>
      <c r="E86" s="182"/>
      <c r="F86" s="182"/>
      <c r="G86" s="182"/>
      <c r="H86" s="182"/>
      <c r="I86" s="182"/>
      <c r="J86" s="183">
        <f>J311</f>
        <v>0</v>
      </c>
      <c r="K86" s="125"/>
      <c r="L86" s="184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80"/>
      <c r="C87" s="125"/>
      <c r="D87" s="181" t="s">
        <v>1072</v>
      </c>
      <c r="E87" s="182"/>
      <c r="F87" s="182"/>
      <c r="G87" s="182"/>
      <c r="H87" s="182"/>
      <c r="I87" s="182"/>
      <c r="J87" s="183">
        <f>J325</f>
        <v>0</v>
      </c>
      <c r="K87" s="125"/>
      <c r="L87" s="184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80"/>
      <c r="C88" s="125"/>
      <c r="D88" s="181" t="s">
        <v>1073</v>
      </c>
      <c r="E88" s="182"/>
      <c r="F88" s="182"/>
      <c r="G88" s="182"/>
      <c r="H88" s="182"/>
      <c r="I88" s="182"/>
      <c r="J88" s="183">
        <f>J333</f>
        <v>0</v>
      </c>
      <c r="K88" s="125"/>
      <c r="L88" s="184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80"/>
      <c r="C89" s="125"/>
      <c r="D89" s="181" t="s">
        <v>1074</v>
      </c>
      <c r="E89" s="182"/>
      <c r="F89" s="182"/>
      <c r="G89" s="182"/>
      <c r="H89" s="182"/>
      <c r="I89" s="182"/>
      <c r="J89" s="183">
        <f>J340</f>
        <v>0</v>
      </c>
      <c r="K89" s="125"/>
      <c r="L89" s="184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9.92" customHeight="1">
      <c r="A90" s="10"/>
      <c r="B90" s="180"/>
      <c r="C90" s="125"/>
      <c r="D90" s="181" t="s">
        <v>1075</v>
      </c>
      <c r="E90" s="182"/>
      <c r="F90" s="182"/>
      <c r="G90" s="182"/>
      <c r="H90" s="182"/>
      <c r="I90" s="182"/>
      <c r="J90" s="183">
        <f>J347</f>
        <v>0</v>
      </c>
      <c r="K90" s="125"/>
      <c r="L90" s="184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10" customFormat="1" ht="19.92" customHeight="1">
      <c r="A91" s="10"/>
      <c r="B91" s="180"/>
      <c r="C91" s="125"/>
      <c r="D91" s="181" t="s">
        <v>1076</v>
      </c>
      <c r="E91" s="182"/>
      <c r="F91" s="182"/>
      <c r="G91" s="182"/>
      <c r="H91" s="182"/>
      <c r="I91" s="182"/>
      <c r="J91" s="183">
        <f>J355</f>
        <v>0</v>
      </c>
      <c r="K91" s="125"/>
      <c r="L91" s="184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10" customFormat="1" ht="19.92" customHeight="1">
      <c r="A92" s="10"/>
      <c r="B92" s="180"/>
      <c r="C92" s="125"/>
      <c r="D92" s="181" t="s">
        <v>1077</v>
      </c>
      <c r="E92" s="182"/>
      <c r="F92" s="182"/>
      <c r="G92" s="182"/>
      <c r="H92" s="182"/>
      <c r="I92" s="182"/>
      <c r="J92" s="183">
        <f>J359</f>
        <v>0</v>
      </c>
      <c r="K92" s="125"/>
      <c r="L92" s="184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="10" customFormat="1" ht="19.92" customHeight="1">
      <c r="A93" s="10"/>
      <c r="B93" s="180"/>
      <c r="C93" s="125"/>
      <c r="D93" s="181" t="s">
        <v>1078</v>
      </c>
      <c r="E93" s="182"/>
      <c r="F93" s="182"/>
      <c r="G93" s="182"/>
      <c r="H93" s="182"/>
      <c r="I93" s="182"/>
      <c r="J93" s="183">
        <f>J370</f>
        <v>0</v>
      </c>
      <c r="K93" s="125"/>
      <c r="L93" s="184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10" customFormat="1" ht="19.92" customHeight="1">
      <c r="A94" s="10"/>
      <c r="B94" s="180"/>
      <c r="C94" s="125"/>
      <c r="D94" s="181" t="s">
        <v>1079</v>
      </c>
      <c r="E94" s="182"/>
      <c r="F94" s="182"/>
      <c r="G94" s="182"/>
      <c r="H94" s="182"/>
      <c r="I94" s="182"/>
      <c r="J94" s="183">
        <f>J383</f>
        <v>0</v>
      </c>
      <c r="K94" s="125"/>
      <c r="L94" s="184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="10" customFormat="1" ht="19.92" customHeight="1">
      <c r="A95" s="10"/>
      <c r="B95" s="180"/>
      <c r="C95" s="125"/>
      <c r="D95" s="181" t="s">
        <v>1080</v>
      </c>
      <c r="E95" s="182"/>
      <c r="F95" s="182"/>
      <c r="G95" s="182"/>
      <c r="H95" s="182"/>
      <c r="I95" s="182"/>
      <c r="J95" s="183">
        <f>J428</f>
        <v>0</v>
      </c>
      <c r="K95" s="125"/>
      <c r="L95" s="184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="10" customFormat="1" ht="19.92" customHeight="1">
      <c r="A96" s="10"/>
      <c r="B96" s="180"/>
      <c r="C96" s="125"/>
      <c r="D96" s="181" t="s">
        <v>1081</v>
      </c>
      <c r="E96" s="182"/>
      <c r="F96" s="182"/>
      <c r="G96" s="182"/>
      <c r="H96" s="182"/>
      <c r="I96" s="182"/>
      <c r="J96" s="183">
        <f>J447</f>
        <v>0</v>
      </c>
      <c r="K96" s="125"/>
      <c r="L96" s="184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80"/>
      <c r="C97" s="125"/>
      <c r="D97" s="181" t="s">
        <v>1082</v>
      </c>
      <c r="E97" s="182"/>
      <c r="F97" s="182"/>
      <c r="G97" s="182"/>
      <c r="H97" s="182"/>
      <c r="I97" s="182"/>
      <c r="J97" s="183">
        <f>J456</f>
        <v>0</v>
      </c>
      <c r="K97" s="125"/>
      <c r="L97" s="184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80"/>
      <c r="C98" s="125"/>
      <c r="D98" s="181" t="s">
        <v>1083</v>
      </c>
      <c r="E98" s="182"/>
      <c r="F98" s="182"/>
      <c r="G98" s="182"/>
      <c r="H98" s="182"/>
      <c r="I98" s="182"/>
      <c r="J98" s="183">
        <f>J461</f>
        <v>0</v>
      </c>
      <c r="K98" s="125"/>
      <c r="L98" s="18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0"/>
      <c r="C99" s="125"/>
      <c r="D99" s="181" t="s">
        <v>1084</v>
      </c>
      <c r="E99" s="182"/>
      <c r="F99" s="182"/>
      <c r="G99" s="182"/>
      <c r="H99" s="182"/>
      <c r="I99" s="182"/>
      <c r="J99" s="183">
        <f>J472</f>
        <v>0</v>
      </c>
      <c r="K99" s="125"/>
      <c r="L99" s="18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0"/>
      <c r="C100" s="125"/>
      <c r="D100" s="181" t="s">
        <v>1085</v>
      </c>
      <c r="E100" s="182"/>
      <c r="F100" s="182"/>
      <c r="G100" s="182"/>
      <c r="H100" s="182"/>
      <c r="I100" s="182"/>
      <c r="J100" s="183">
        <f>J475</f>
        <v>0</v>
      </c>
      <c r="K100" s="125"/>
      <c r="L100" s="18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0"/>
      <c r="C101" s="125"/>
      <c r="D101" s="181" t="s">
        <v>1086</v>
      </c>
      <c r="E101" s="182"/>
      <c r="F101" s="182"/>
      <c r="G101" s="182"/>
      <c r="H101" s="182"/>
      <c r="I101" s="182"/>
      <c r="J101" s="183">
        <f>J478</f>
        <v>0</v>
      </c>
      <c r="K101" s="125"/>
      <c r="L101" s="18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0"/>
      <c r="C102" s="125"/>
      <c r="D102" s="181" t="s">
        <v>1087</v>
      </c>
      <c r="E102" s="182"/>
      <c r="F102" s="182"/>
      <c r="G102" s="182"/>
      <c r="H102" s="182"/>
      <c r="I102" s="182"/>
      <c r="J102" s="183">
        <f>J515</f>
        <v>0</v>
      </c>
      <c r="K102" s="125"/>
      <c r="L102" s="18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0"/>
      <c r="C103" s="125"/>
      <c r="D103" s="181" t="s">
        <v>1088</v>
      </c>
      <c r="E103" s="182"/>
      <c r="F103" s="182"/>
      <c r="G103" s="182"/>
      <c r="H103" s="182"/>
      <c r="I103" s="182"/>
      <c r="J103" s="183">
        <f>J536</f>
        <v>0</v>
      </c>
      <c r="K103" s="125"/>
      <c r="L103" s="18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0"/>
      <c r="C104" s="125"/>
      <c r="D104" s="181" t="s">
        <v>1089</v>
      </c>
      <c r="E104" s="182"/>
      <c r="F104" s="182"/>
      <c r="G104" s="182"/>
      <c r="H104" s="182"/>
      <c r="I104" s="182"/>
      <c r="J104" s="183">
        <f>J544</f>
        <v>0</v>
      </c>
      <c r="K104" s="125"/>
      <c r="L104" s="18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0"/>
      <c r="C105" s="125"/>
      <c r="D105" s="181" t="s">
        <v>1090</v>
      </c>
      <c r="E105" s="182"/>
      <c r="F105" s="182"/>
      <c r="G105" s="182"/>
      <c r="H105" s="182"/>
      <c r="I105" s="182"/>
      <c r="J105" s="183">
        <f>J575</f>
        <v>0</v>
      </c>
      <c r="K105" s="125"/>
      <c r="L105" s="18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0"/>
      <c r="C106" s="125"/>
      <c r="D106" s="181" t="s">
        <v>1091</v>
      </c>
      <c r="E106" s="182"/>
      <c r="F106" s="182"/>
      <c r="G106" s="182"/>
      <c r="H106" s="182"/>
      <c r="I106" s="182"/>
      <c r="J106" s="183">
        <f>J578</f>
        <v>0</v>
      </c>
      <c r="K106" s="125"/>
      <c r="L106" s="18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0"/>
      <c r="C107" s="125"/>
      <c r="D107" s="181" t="s">
        <v>1092</v>
      </c>
      <c r="E107" s="182"/>
      <c r="F107" s="182"/>
      <c r="G107" s="182"/>
      <c r="H107" s="182"/>
      <c r="I107" s="182"/>
      <c r="J107" s="183">
        <f>J584</f>
        <v>0</v>
      </c>
      <c r="K107" s="125"/>
      <c r="L107" s="18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0"/>
      <c r="C108" s="125"/>
      <c r="D108" s="181" t="s">
        <v>119</v>
      </c>
      <c r="E108" s="182"/>
      <c r="F108" s="182"/>
      <c r="G108" s="182"/>
      <c r="H108" s="182"/>
      <c r="I108" s="182"/>
      <c r="J108" s="183">
        <f>J596</f>
        <v>0</v>
      </c>
      <c r="K108" s="125"/>
      <c r="L108" s="18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144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144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144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120</v>
      </c>
      <c r="D115" s="40"/>
      <c r="E115" s="40"/>
      <c r="F115" s="40"/>
      <c r="G115" s="40"/>
      <c r="H115" s="40"/>
      <c r="I115" s="40"/>
      <c r="J115" s="40"/>
      <c r="K115" s="40"/>
      <c r="L115" s="144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144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144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69" t="str">
        <f>E7</f>
        <v>Cyklistická trasa Teplice – I. etapa ul. Písečná – ul. Bystřanská, včetně zastávky MHD</v>
      </c>
      <c r="F118" s="32"/>
      <c r="G118" s="32"/>
      <c r="H118" s="32"/>
      <c r="I118" s="40"/>
      <c r="J118" s="40"/>
      <c r="K118" s="40"/>
      <c r="L118" s="144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" customFormat="1" ht="12" customHeight="1">
      <c r="B119" s="21"/>
      <c r="C119" s="32" t="s">
        <v>102</v>
      </c>
      <c r="D119" s="22"/>
      <c r="E119" s="22"/>
      <c r="F119" s="22"/>
      <c r="G119" s="22"/>
      <c r="H119" s="22"/>
      <c r="I119" s="22"/>
      <c r="J119" s="22"/>
      <c r="K119" s="22"/>
      <c r="L119" s="20"/>
    </row>
    <row r="120" s="2" customFormat="1" ht="16.5" customHeight="1">
      <c r="A120" s="38"/>
      <c r="B120" s="39"/>
      <c r="C120" s="40"/>
      <c r="D120" s="40"/>
      <c r="E120" s="169" t="s">
        <v>1047</v>
      </c>
      <c r="F120" s="40"/>
      <c r="G120" s="40"/>
      <c r="H120" s="40"/>
      <c r="I120" s="40"/>
      <c r="J120" s="40"/>
      <c r="K120" s="40"/>
      <c r="L120" s="144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104</v>
      </c>
      <c r="D121" s="40"/>
      <c r="E121" s="40"/>
      <c r="F121" s="40"/>
      <c r="G121" s="40"/>
      <c r="H121" s="40"/>
      <c r="I121" s="40"/>
      <c r="J121" s="40"/>
      <c r="K121" s="40"/>
      <c r="L121" s="144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69" t="str">
        <f>E11</f>
        <v>1 - SO 01 Komunikace a zpevněné plochy</v>
      </c>
      <c r="F122" s="40"/>
      <c r="G122" s="40"/>
      <c r="H122" s="40"/>
      <c r="I122" s="40"/>
      <c r="J122" s="40"/>
      <c r="K122" s="40"/>
      <c r="L122" s="144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144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21</v>
      </c>
      <c r="D124" s="40"/>
      <c r="E124" s="40"/>
      <c r="F124" s="27" t="str">
        <f>F14</f>
        <v>k.ú. Teplice</v>
      </c>
      <c r="G124" s="40"/>
      <c r="H124" s="40"/>
      <c r="I124" s="32" t="s">
        <v>23</v>
      </c>
      <c r="J124" s="72" t="str">
        <f>IF(J14="","",J14)</f>
        <v>23. 1. 2026</v>
      </c>
      <c r="K124" s="40"/>
      <c r="L124" s="144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144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5.65" customHeight="1">
      <c r="A126" s="38"/>
      <c r="B126" s="39"/>
      <c r="C126" s="32" t="s">
        <v>25</v>
      </c>
      <c r="D126" s="40"/>
      <c r="E126" s="40"/>
      <c r="F126" s="27" t="str">
        <f>E17</f>
        <v>Statutární město Teplice</v>
      </c>
      <c r="G126" s="40"/>
      <c r="H126" s="40"/>
      <c r="I126" s="32" t="s">
        <v>33</v>
      </c>
      <c r="J126" s="36" t="str">
        <f>E23</f>
        <v xml:space="preserve">PROJEKTY CHLADNÝ s.r.o. </v>
      </c>
      <c r="K126" s="40"/>
      <c r="L126" s="144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31</v>
      </c>
      <c r="D127" s="40"/>
      <c r="E127" s="40"/>
      <c r="F127" s="27" t="str">
        <f>IF(E20="","",E20)</f>
        <v>Vyplň údaj</v>
      </c>
      <c r="G127" s="40"/>
      <c r="H127" s="40"/>
      <c r="I127" s="32" t="s">
        <v>38</v>
      </c>
      <c r="J127" s="36" t="str">
        <f>E26</f>
        <v>Ladislav Marek</v>
      </c>
      <c r="K127" s="40"/>
      <c r="L127" s="144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144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85"/>
      <c r="B129" s="186"/>
      <c r="C129" s="187" t="s">
        <v>121</v>
      </c>
      <c r="D129" s="188" t="s">
        <v>61</v>
      </c>
      <c r="E129" s="188" t="s">
        <v>57</v>
      </c>
      <c r="F129" s="188" t="s">
        <v>58</v>
      </c>
      <c r="G129" s="188" t="s">
        <v>122</v>
      </c>
      <c r="H129" s="188" t="s">
        <v>123</v>
      </c>
      <c r="I129" s="188" t="s">
        <v>124</v>
      </c>
      <c r="J129" s="188" t="s">
        <v>108</v>
      </c>
      <c r="K129" s="189" t="s">
        <v>125</v>
      </c>
      <c r="L129" s="190"/>
      <c r="M129" s="92" t="s">
        <v>19</v>
      </c>
      <c r="N129" s="93" t="s">
        <v>46</v>
      </c>
      <c r="O129" s="93" t="s">
        <v>126</v>
      </c>
      <c r="P129" s="93" t="s">
        <v>127</v>
      </c>
      <c r="Q129" s="93" t="s">
        <v>128</v>
      </c>
      <c r="R129" s="93" t="s">
        <v>129</v>
      </c>
      <c r="S129" s="93" t="s">
        <v>130</v>
      </c>
      <c r="T129" s="94" t="s">
        <v>131</v>
      </c>
      <c r="U129" s="185"/>
      <c r="V129" s="185"/>
      <c r="W129" s="185"/>
      <c r="X129" s="185"/>
      <c r="Y129" s="185"/>
      <c r="Z129" s="185"/>
      <c r="AA129" s="185"/>
      <c r="AB129" s="185"/>
      <c r="AC129" s="185"/>
      <c r="AD129" s="185"/>
      <c r="AE129" s="185"/>
    </row>
    <row r="130" s="2" customFormat="1" ht="22.8" customHeight="1">
      <c r="A130" s="38"/>
      <c r="B130" s="39"/>
      <c r="C130" s="99" t="s">
        <v>132</v>
      </c>
      <c r="D130" s="40"/>
      <c r="E130" s="40"/>
      <c r="F130" s="40"/>
      <c r="G130" s="40"/>
      <c r="H130" s="40"/>
      <c r="I130" s="40"/>
      <c r="J130" s="191">
        <f>BK130</f>
        <v>0</v>
      </c>
      <c r="K130" s="40"/>
      <c r="L130" s="44"/>
      <c r="M130" s="95"/>
      <c r="N130" s="192"/>
      <c r="O130" s="96"/>
      <c r="P130" s="193">
        <f>P131</f>
        <v>0</v>
      </c>
      <c r="Q130" s="96"/>
      <c r="R130" s="193">
        <f>R131</f>
        <v>1477.2472334600002</v>
      </c>
      <c r="S130" s="96"/>
      <c r="T130" s="194">
        <f>T131</f>
        <v>722.85599999999999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75</v>
      </c>
      <c r="AU130" s="17" t="s">
        <v>109</v>
      </c>
      <c r="BK130" s="195">
        <f>BK131</f>
        <v>0</v>
      </c>
    </row>
    <row r="131" s="12" customFormat="1" ht="25.92" customHeight="1">
      <c r="A131" s="12"/>
      <c r="B131" s="196"/>
      <c r="C131" s="197"/>
      <c r="D131" s="198" t="s">
        <v>75</v>
      </c>
      <c r="E131" s="199" t="s">
        <v>1093</v>
      </c>
      <c r="F131" s="199" t="s">
        <v>1094</v>
      </c>
      <c r="G131" s="197"/>
      <c r="H131" s="197"/>
      <c r="I131" s="200"/>
      <c r="J131" s="201">
        <f>BK131</f>
        <v>0</v>
      </c>
      <c r="K131" s="197"/>
      <c r="L131" s="202"/>
      <c r="M131" s="203"/>
      <c r="N131" s="204"/>
      <c r="O131" s="204"/>
      <c r="P131" s="205">
        <f>P132+P141+P150+P159+P166+P175+P184+P193+P198+P207+P216+P225+P234+P237+P245+P252+P258+P262+P271+P283+P296+P311+P325+P333+P340+P347+P355+P359+P370+P383+P428+P447+P456+P461+P472+P475+P478+P515+P536+P544+P575+P578+P584+P596</f>
        <v>0</v>
      </c>
      <c r="Q131" s="204"/>
      <c r="R131" s="205">
        <f>R132+R141+R150+R159+R166+R175+R184+R193+R198+R207+R216+R225+R234+R237+R245+R252+R258+R262+R271+R283+R296+R311+R325+R333+R340+R347+R355+R359+R370+R383+R428+R447+R456+R461+R472+R475+R478+R515+R536+R544+R575+R578+R584+R596</f>
        <v>1477.2472334600002</v>
      </c>
      <c r="S131" s="204"/>
      <c r="T131" s="206">
        <f>T132+T141+T150+T159+T166+T175+T184+T193+T198+T207+T216+T225+T234+T237+T245+T252+T258+T262+T271+T283+T296+T311+T325+T333+T340+T347+T355+T359+T370+T383+T428+T447+T456+T461+T472+T475+T478+T515+T536+T544+T575+T578+T584+T596</f>
        <v>722.85599999999999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7" t="s">
        <v>80</v>
      </c>
      <c r="AT131" s="208" t="s">
        <v>75</v>
      </c>
      <c r="AU131" s="208" t="s">
        <v>76</v>
      </c>
      <c r="AY131" s="207" t="s">
        <v>135</v>
      </c>
      <c r="BK131" s="209">
        <f>BK132+BK141+BK150+BK159+BK166+BK175+BK184+BK193+BK198+BK207+BK216+BK225+BK234+BK237+BK245+BK252+BK258+BK262+BK271+BK283+BK296+BK311+BK325+BK333+BK340+BK347+BK355+BK359+BK370+BK383+BK428+BK447+BK456+BK461+BK472+BK475+BK478+BK515+BK536+BK544+BK575+BK578+BK584+BK596</f>
        <v>0</v>
      </c>
    </row>
    <row r="132" s="12" customFormat="1" ht="22.8" customHeight="1">
      <c r="A132" s="12"/>
      <c r="B132" s="196"/>
      <c r="C132" s="197"/>
      <c r="D132" s="198" t="s">
        <v>75</v>
      </c>
      <c r="E132" s="210" t="s">
        <v>1095</v>
      </c>
      <c r="F132" s="210" t="s">
        <v>1096</v>
      </c>
      <c r="G132" s="197"/>
      <c r="H132" s="197"/>
      <c r="I132" s="200"/>
      <c r="J132" s="211">
        <f>BK132</f>
        <v>0</v>
      </c>
      <c r="K132" s="197"/>
      <c r="L132" s="202"/>
      <c r="M132" s="203"/>
      <c r="N132" s="204"/>
      <c r="O132" s="204"/>
      <c r="P132" s="205">
        <f>SUM(P133:P140)</f>
        <v>0</v>
      </c>
      <c r="Q132" s="204"/>
      <c r="R132" s="205">
        <f>SUM(R133:R140)</f>
        <v>0.00088000000000000003</v>
      </c>
      <c r="S132" s="204"/>
      <c r="T132" s="206">
        <f>SUM(T133:T140)</f>
        <v>78.495999999999995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7" t="s">
        <v>80</v>
      </c>
      <c r="AT132" s="208" t="s">
        <v>75</v>
      </c>
      <c r="AU132" s="208" t="s">
        <v>80</v>
      </c>
      <c r="AY132" s="207" t="s">
        <v>135</v>
      </c>
      <c r="BK132" s="209">
        <f>SUM(BK133:BK140)</f>
        <v>0</v>
      </c>
    </row>
    <row r="133" s="2" customFormat="1" ht="24.15" customHeight="1">
      <c r="A133" s="38"/>
      <c r="B133" s="39"/>
      <c r="C133" s="212" t="s">
        <v>80</v>
      </c>
      <c r="D133" s="212" t="s">
        <v>137</v>
      </c>
      <c r="E133" s="213" t="s">
        <v>206</v>
      </c>
      <c r="F133" s="214" t="s">
        <v>207</v>
      </c>
      <c r="G133" s="215" t="s">
        <v>140</v>
      </c>
      <c r="H133" s="216">
        <v>88</v>
      </c>
      <c r="I133" s="217"/>
      <c r="J133" s="218">
        <f>ROUND(I133*H133,2)</f>
        <v>0</v>
      </c>
      <c r="K133" s="214" t="s">
        <v>141</v>
      </c>
      <c r="L133" s="44"/>
      <c r="M133" s="219" t="s">
        <v>19</v>
      </c>
      <c r="N133" s="220" t="s">
        <v>47</v>
      </c>
      <c r="O133" s="84"/>
      <c r="P133" s="221">
        <f>O133*H133</f>
        <v>0</v>
      </c>
      <c r="Q133" s="221">
        <v>1.0000000000000001E-05</v>
      </c>
      <c r="R133" s="221">
        <f>Q133*H133</f>
        <v>0.00088000000000000003</v>
      </c>
      <c r="S133" s="221">
        <v>0.091999999999999998</v>
      </c>
      <c r="T133" s="222">
        <f>S133*H133</f>
        <v>8.0960000000000001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142</v>
      </c>
      <c r="AT133" s="223" t="s">
        <v>137</v>
      </c>
      <c r="AU133" s="223" t="s">
        <v>87</v>
      </c>
      <c r="AY133" s="17" t="s">
        <v>135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80</v>
      </c>
      <c r="BK133" s="224">
        <f>ROUND(I133*H133,2)</f>
        <v>0</v>
      </c>
      <c r="BL133" s="17" t="s">
        <v>142</v>
      </c>
      <c r="BM133" s="223" t="s">
        <v>1097</v>
      </c>
    </row>
    <row r="134" s="2" customFormat="1">
      <c r="A134" s="38"/>
      <c r="B134" s="39"/>
      <c r="C134" s="40"/>
      <c r="D134" s="225" t="s">
        <v>144</v>
      </c>
      <c r="E134" s="40"/>
      <c r="F134" s="226" t="s">
        <v>209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144</v>
      </c>
      <c r="AU134" s="17" t="s">
        <v>87</v>
      </c>
    </row>
    <row r="135" s="2" customFormat="1" ht="37.8" customHeight="1">
      <c r="A135" s="38"/>
      <c r="B135" s="39"/>
      <c r="C135" s="212" t="s">
        <v>87</v>
      </c>
      <c r="D135" s="212" t="s">
        <v>137</v>
      </c>
      <c r="E135" s="213" t="s">
        <v>1098</v>
      </c>
      <c r="F135" s="214" t="s">
        <v>1099</v>
      </c>
      <c r="G135" s="215" t="s">
        <v>140</v>
      </c>
      <c r="H135" s="216">
        <v>88</v>
      </c>
      <c r="I135" s="217"/>
      <c r="J135" s="218">
        <f>ROUND(I135*H135,2)</f>
        <v>0</v>
      </c>
      <c r="K135" s="214" t="s">
        <v>141</v>
      </c>
      <c r="L135" s="44"/>
      <c r="M135" s="219" t="s">
        <v>19</v>
      </c>
      <c r="N135" s="220" t="s">
        <v>47</v>
      </c>
      <c r="O135" s="84"/>
      <c r="P135" s="221">
        <f>O135*H135</f>
        <v>0</v>
      </c>
      <c r="Q135" s="221">
        <v>0</v>
      </c>
      <c r="R135" s="221">
        <f>Q135*H135</f>
        <v>0</v>
      </c>
      <c r="S135" s="221">
        <v>0.22</v>
      </c>
      <c r="T135" s="222">
        <f>S135*H135</f>
        <v>19.359999999999999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3" t="s">
        <v>142</v>
      </c>
      <c r="AT135" s="223" t="s">
        <v>137</v>
      </c>
      <c r="AU135" s="223" t="s">
        <v>87</v>
      </c>
      <c r="AY135" s="17" t="s">
        <v>135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7" t="s">
        <v>80</v>
      </c>
      <c r="BK135" s="224">
        <f>ROUND(I135*H135,2)</f>
        <v>0</v>
      </c>
      <c r="BL135" s="17" t="s">
        <v>142</v>
      </c>
      <c r="BM135" s="223" t="s">
        <v>1100</v>
      </c>
    </row>
    <row r="136" s="2" customFormat="1">
      <c r="A136" s="38"/>
      <c r="B136" s="39"/>
      <c r="C136" s="40"/>
      <c r="D136" s="225" t="s">
        <v>144</v>
      </c>
      <c r="E136" s="40"/>
      <c r="F136" s="226" t="s">
        <v>1101</v>
      </c>
      <c r="G136" s="40"/>
      <c r="H136" s="40"/>
      <c r="I136" s="227"/>
      <c r="J136" s="40"/>
      <c r="K136" s="40"/>
      <c r="L136" s="44"/>
      <c r="M136" s="228"/>
      <c r="N136" s="229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144</v>
      </c>
      <c r="AU136" s="17" t="s">
        <v>87</v>
      </c>
    </row>
    <row r="137" s="2" customFormat="1" ht="37.8" customHeight="1">
      <c r="A137" s="38"/>
      <c r="B137" s="39"/>
      <c r="C137" s="212" t="s">
        <v>97</v>
      </c>
      <c r="D137" s="212" t="s">
        <v>137</v>
      </c>
      <c r="E137" s="213" t="s">
        <v>1102</v>
      </c>
      <c r="F137" s="214" t="s">
        <v>1103</v>
      </c>
      <c r="G137" s="215" t="s">
        <v>140</v>
      </c>
      <c r="H137" s="216">
        <v>88</v>
      </c>
      <c r="I137" s="217"/>
      <c r="J137" s="218">
        <f>ROUND(I137*H137,2)</f>
        <v>0</v>
      </c>
      <c r="K137" s="214" t="s">
        <v>141</v>
      </c>
      <c r="L137" s="44"/>
      <c r="M137" s="219" t="s">
        <v>19</v>
      </c>
      <c r="N137" s="220" t="s">
        <v>47</v>
      </c>
      <c r="O137" s="84"/>
      <c r="P137" s="221">
        <f>O137*H137</f>
        <v>0</v>
      </c>
      <c r="Q137" s="221">
        <v>0</v>
      </c>
      <c r="R137" s="221">
        <f>Q137*H137</f>
        <v>0</v>
      </c>
      <c r="S137" s="221">
        <v>0.57999999999999996</v>
      </c>
      <c r="T137" s="222">
        <f>S137*H137</f>
        <v>51.039999999999999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3" t="s">
        <v>142</v>
      </c>
      <c r="AT137" s="223" t="s">
        <v>137</v>
      </c>
      <c r="AU137" s="223" t="s">
        <v>87</v>
      </c>
      <c r="AY137" s="17" t="s">
        <v>135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7" t="s">
        <v>80</v>
      </c>
      <c r="BK137" s="224">
        <f>ROUND(I137*H137,2)</f>
        <v>0</v>
      </c>
      <c r="BL137" s="17" t="s">
        <v>142</v>
      </c>
      <c r="BM137" s="223" t="s">
        <v>1104</v>
      </c>
    </row>
    <row r="138" s="2" customFormat="1">
      <c r="A138" s="38"/>
      <c r="B138" s="39"/>
      <c r="C138" s="40"/>
      <c r="D138" s="225" t="s">
        <v>144</v>
      </c>
      <c r="E138" s="40"/>
      <c r="F138" s="226" t="s">
        <v>1105</v>
      </c>
      <c r="G138" s="40"/>
      <c r="H138" s="40"/>
      <c r="I138" s="227"/>
      <c r="J138" s="40"/>
      <c r="K138" s="40"/>
      <c r="L138" s="44"/>
      <c r="M138" s="228"/>
      <c r="N138" s="229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144</v>
      </c>
      <c r="AU138" s="17" t="s">
        <v>87</v>
      </c>
    </row>
    <row r="139" s="13" customFormat="1">
      <c r="A139" s="13"/>
      <c r="B139" s="230"/>
      <c r="C139" s="231"/>
      <c r="D139" s="232" t="s">
        <v>146</v>
      </c>
      <c r="E139" s="233" t="s">
        <v>19</v>
      </c>
      <c r="F139" s="234" t="s">
        <v>1106</v>
      </c>
      <c r="G139" s="231"/>
      <c r="H139" s="233" t="s">
        <v>19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0" t="s">
        <v>146</v>
      </c>
      <c r="AU139" s="240" t="s">
        <v>87</v>
      </c>
      <c r="AV139" s="13" t="s">
        <v>80</v>
      </c>
      <c r="AW139" s="13" t="s">
        <v>37</v>
      </c>
      <c r="AX139" s="13" t="s">
        <v>76</v>
      </c>
      <c r="AY139" s="240" t="s">
        <v>135</v>
      </c>
    </row>
    <row r="140" s="14" customFormat="1">
      <c r="A140" s="14"/>
      <c r="B140" s="241"/>
      <c r="C140" s="242"/>
      <c r="D140" s="232" t="s">
        <v>146</v>
      </c>
      <c r="E140" s="243" t="s">
        <v>19</v>
      </c>
      <c r="F140" s="244" t="s">
        <v>1107</v>
      </c>
      <c r="G140" s="242"/>
      <c r="H140" s="245">
        <v>88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1" t="s">
        <v>146</v>
      </c>
      <c r="AU140" s="251" t="s">
        <v>87</v>
      </c>
      <c r="AV140" s="14" t="s">
        <v>87</v>
      </c>
      <c r="AW140" s="14" t="s">
        <v>37</v>
      </c>
      <c r="AX140" s="14" t="s">
        <v>80</v>
      </c>
      <c r="AY140" s="251" t="s">
        <v>135</v>
      </c>
    </row>
    <row r="141" s="12" customFormat="1" ht="22.8" customHeight="1">
      <c r="A141" s="12"/>
      <c r="B141" s="196"/>
      <c r="C141" s="197"/>
      <c r="D141" s="198" t="s">
        <v>75</v>
      </c>
      <c r="E141" s="210" t="s">
        <v>1108</v>
      </c>
      <c r="F141" s="210" t="s">
        <v>1109</v>
      </c>
      <c r="G141" s="197"/>
      <c r="H141" s="197"/>
      <c r="I141" s="200"/>
      <c r="J141" s="211">
        <f>BK141</f>
        <v>0</v>
      </c>
      <c r="K141" s="197"/>
      <c r="L141" s="202"/>
      <c r="M141" s="203"/>
      <c r="N141" s="204"/>
      <c r="O141" s="204"/>
      <c r="P141" s="205">
        <f>SUM(P142:P149)</f>
        <v>0</v>
      </c>
      <c r="Q141" s="204"/>
      <c r="R141" s="205">
        <f>SUM(R142:R149)</f>
        <v>0.00019000000000000001</v>
      </c>
      <c r="S141" s="204"/>
      <c r="T141" s="206">
        <f>SUM(T142:T149)</f>
        <v>27.968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7" t="s">
        <v>80</v>
      </c>
      <c r="AT141" s="208" t="s">
        <v>75</v>
      </c>
      <c r="AU141" s="208" t="s">
        <v>80</v>
      </c>
      <c r="AY141" s="207" t="s">
        <v>135</v>
      </c>
      <c r="BK141" s="209">
        <f>SUM(BK142:BK149)</f>
        <v>0</v>
      </c>
    </row>
    <row r="142" s="2" customFormat="1" ht="24.15" customHeight="1">
      <c r="A142" s="38"/>
      <c r="B142" s="39"/>
      <c r="C142" s="212" t="s">
        <v>142</v>
      </c>
      <c r="D142" s="212" t="s">
        <v>137</v>
      </c>
      <c r="E142" s="213" t="s">
        <v>206</v>
      </c>
      <c r="F142" s="214" t="s">
        <v>207</v>
      </c>
      <c r="G142" s="215" t="s">
        <v>140</v>
      </c>
      <c r="H142" s="216">
        <v>19</v>
      </c>
      <c r="I142" s="217"/>
      <c r="J142" s="218">
        <f>ROUND(I142*H142,2)</f>
        <v>0</v>
      </c>
      <c r="K142" s="214" t="s">
        <v>141</v>
      </c>
      <c r="L142" s="44"/>
      <c r="M142" s="219" t="s">
        <v>19</v>
      </c>
      <c r="N142" s="220" t="s">
        <v>47</v>
      </c>
      <c r="O142" s="84"/>
      <c r="P142" s="221">
        <f>O142*H142</f>
        <v>0</v>
      </c>
      <c r="Q142" s="221">
        <v>1.0000000000000001E-05</v>
      </c>
      <c r="R142" s="221">
        <f>Q142*H142</f>
        <v>0.00019000000000000001</v>
      </c>
      <c r="S142" s="221">
        <v>0.091999999999999998</v>
      </c>
      <c r="T142" s="222">
        <f>S142*H142</f>
        <v>1.748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3" t="s">
        <v>142</v>
      </c>
      <c r="AT142" s="223" t="s">
        <v>137</v>
      </c>
      <c r="AU142" s="223" t="s">
        <v>87</v>
      </c>
      <c r="AY142" s="17" t="s">
        <v>135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7" t="s">
        <v>80</v>
      </c>
      <c r="BK142" s="224">
        <f>ROUND(I142*H142,2)</f>
        <v>0</v>
      </c>
      <c r="BL142" s="17" t="s">
        <v>142</v>
      </c>
      <c r="BM142" s="223" t="s">
        <v>1110</v>
      </c>
    </row>
    <row r="143" s="2" customFormat="1">
      <c r="A143" s="38"/>
      <c r="B143" s="39"/>
      <c r="C143" s="40"/>
      <c r="D143" s="225" t="s">
        <v>144</v>
      </c>
      <c r="E143" s="40"/>
      <c r="F143" s="226" t="s">
        <v>209</v>
      </c>
      <c r="G143" s="40"/>
      <c r="H143" s="40"/>
      <c r="I143" s="227"/>
      <c r="J143" s="40"/>
      <c r="K143" s="40"/>
      <c r="L143" s="44"/>
      <c r="M143" s="228"/>
      <c r="N143" s="229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144</v>
      </c>
      <c r="AU143" s="17" t="s">
        <v>87</v>
      </c>
    </row>
    <row r="144" s="2" customFormat="1" ht="33" customHeight="1">
      <c r="A144" s="38"/>
      <c r="B144" s="39"/>
      <c r="C144" s="212" t="s">
        <v>166</v>
      </c>
      <c r="D144" s="212" t="s">
        <v>137</v>
      </c>
      <c r="E144" s="213" t="s">
        <v>192</v>
      </c>
      <c r="F144" s="214" t="s">
        <v>193</v>
      </c>
      <c r="G144" s="215" t="s">
        <v>140</v>
      </c>
      <c r="H144" s="216">
        <v>19</v>
      </c>
      <c r="I144" s="217"/>
      <c r="J144" s="218">
        <f>ROUND(I144*H144,2)</f>
        <v>0</v>
      </c>
      <c r="K144" s="214" t="s">
        <v>141</v>
      </c>
      <c r="L144" s="44"/>
      <c r="M144" s="219" t="s">
        <v>19</v>
      </c>
      <c r="N144" s="220" t="s">
        <v>47</v>
      </c>
      <c r="O144" s="84"/>
      <c r="P144" s="221">
        <f>O144*H144</f>
        <v>0</v>
      </c>
      <c r="Q144" s="221">
        <v>0</v>
      </c>
      <c r="R144" s="221">
        <f>Q144*H144</f>
        <v>0</v>
      </c>
      <c r="S144" s="221">
        <v>0.22</v>
      </c>
      <c r="T144" s="222">
        <f>S144*H144</f>
        <v>4.1799999999999997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142</v>
      </c>
      <c r="AT144" s="223" t="s">
        <v>137</v>
      </c>
      <c r="AU144" s="223" t="s">
        <v>87</v>
      </c>
      <c r="AY144" s="17" t="s">
        <v>135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80</v>
      </c>
      <c r="BK144" s="224">
        <f>ROUND(I144*H144,2)</f>
        <v>0</v>
      </c>
      <c r="BL144" s="17" t="s">
        <v>142</v>
      </c>
      <c r="BM144" s="223" t="s">
        <v>1111</v>
      </c>
    </row>
    <row r="145" s="2" customFormat="1">
      <c r="A145" s="38"/>
      <c r="B145" s="39"/>
      <c r="C145" s="40"/>
      <c r="D145" s="225" t="s">
        <v>144</v>
      </c>
      <c r="E145" s="40"/>
      <c r="F145" s="226" t="s">
        <v>195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144</v>
      </c>
      <c r="AU145" s="17" t="s">
        <v>87</v>
      </c>
    </row>
    <row r="146" s="2" customFormat="1" ht="37.8" customHeight="1">
      <c r="A146" s="38"/>
      <c r="B146" s="39"/>
      <c r="C146" s="212" t="s">
        <v>173</v>
      </c>
      <c r="D146" s="212" t="s">
        <v>137</v>
      </c>
      <c r="E146" s="213" t="s">
        <v>1112</v>
      </c>
      <c r="F146" s="214" t="s">
        <v>1113</v>
      </c>
      <c r="G146" s="215" t="s">
        <v>140</v>
      </c>
      <c r="H146" s="216">
        <v>38</v>
      </c>
      <c r="I146" s="217"/>
      <c r="J146" s="218">
        <f>ROUND(I146*H146,2)</f>
        <v>0</v>
      </c>
      <c r="K146" s="214" t="s">
        <v>141</v>
      </c>
      <c r="L146" s="44"/>
      <c r="M146" s="219" t="s">
        <v>19</v>
      </c>
      <c r="N146" s="220" t="s">
        <v>47</v>
      </c>
      <c r="O146" s="84"/>
      <c r="P146" s="221">
        <f>O146*H146</f>
        <v>0</v>
      </c>
      <c r="Q146" s="221">
        <v>0</v>
      </c>
      <c r="R146" s="221">
        <f>Q146*H146</f>
        <v>0</v>
      </c>
      <c r="S146" s="221">
        <v>0.57999999999999996</v>
      </c>
      <c r="T146" s="222">
        <f>S146*H146</f>
        <v>22.039999999999999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3" t="s">
        <v>142</v>
      </c>
      <c r="AT146" s="223" t="s">
        <v>137</v>
      </c>
      <c r="AU146" s="223" t="s">
        <v>87</v>
      </c>
      <c r="AY146" s="17" t="s">
        <v>135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7" t="s">
        <v>80</v>
      </c>
      <c r="BK146" s="224">
        <f>ROUND(I146*H146,2)</f>
        <v>0</v>
      </c>
      <c r="BL146" s="17" t="s">
        <v>142</v>
      </c>
      <c r="BM146" s="223" t="s">
        <v>1114</v>
      </c>
    </row>
    <row r="147" s="2" customFormat="1">
      <c r="A147" s="38"/>
      <c r="B147" s="39"/>
      <c r="C147" s="40"/>
      <c r="D147" s="225" t="s">
        <v>144</v>
      </c>
      <c r="E147" s="40"/>
      <c r="F147" s="226" t="s">
        <v>1115</v>
      </c>
      <c r="G147" s="40"/>
      <c r="H147" s="40"/>
      <c r="I147" s="227"/>
      <c r="J147" s="40"/>
      <c r="K147" s="40"/>
      <c r="L147" s="44"/>
      <c r="M147" s="228"/>
      <c r="N147" s="229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144</v>
      </c>
      <c r="AU147" s="17" t="s">
        <v>87</v>
      </c>
    </row>
    <row r="148" s="13" customFormat="1">
      <c r="A148" s="13"/>
      <c r="B148" s="230"/>
      <c r="C148" s="231"/>
      <c r="D148" s="232" t="s">
        <v>146</v>
      </c>
      <c r="E148" s="233" t="s">
        <v>19</v>
      </c>
      <c r="F148" s="234" t="s">
        <v>1106</v>
      </c>
      <c r="G148" s="231"/>
      <c r="H148" s="233" t="s">
        <v>19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146</v>
      </c>
      <c r="AU148" s="240" t="s">
        <v>87</v>
      </c>
      <c r="AV148" s="13" t="s">
        <v>80</v>
      </c>
      <c r="AW148" s="13" t="s">
        <v>37</v>
      </c>
      <c r="AX148" s="13" t="s">
        <v>76</v>
      </c>
      <c r="AY148" s="240" t="s">
        <v>135</v>
      </c>
    </row>
    <row r="149" s="14" customFormat="1">
      <c r="A149" s="14"/>
      <c r="B149" s="241"/>
      <c r="C149" s="242"/>
      <c r="D149" s="232" t="s">
        <v>146</v>
      </c>
      <c r="E149" s="243" t="s">
        <v>19</v>
      </c>
      <c r="F149" s="244" t="s">
        <v>1116</v>
      </c>
      <c r="G149" s="242"/>
      <c r="H149" s="245">
        <v>38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1" t="s">
        <v>146</v>
      </c>
      <c r="AU149" s="251" t="s">
        <v>87</v>
      </c>
      <c r="AV149" s="14" t="s">
        <v>87</v>
      </c>
      <c r="AW149" s="14" t="s">
        <v>37</v>
      </c>
      <c r="AX149" s="14" t="s">
        <v>80</v>
      </c>
      <c r="AY149" s="251" t="s">
        <v>135</v>
      </c>
    </row>
    <row r="150" s="12" customFormat="1" ht="22.8" customHeight="1">
      <c r="A150" s="12"/>
      <c r="B150" s="196"/>
      <c r="C150" s="197"/>
      <c r="D150" s="198" t="s">
        <v>75</v>
      </c>
      <c r="E150" s="210" t="s">
        <v>1117</v>
      </c>
      <c r="F150" s="210" t="s">
        <v>1118</v>
      </c>
      <c r="G150" s="197"/>
      <c r="H150" s="197"/>
      <c r="I150" s="200"/>
      <c r="J150" s="211">
        <f>BK150</f>
        <v>0</v>
      </c>
      <c r="K150" s="197"/>
      <c r="L150" s="202"/>
      <c r="M150" s="203"/>
      <c r="N150" s="204"/>
      <c r="O150" s="204"/>
      <c r="P150" s="205">
        <f>SUM(P151:P158)</f>
        <v>0</v>
      </c>
      <c r="Q150" s="204"/>
      <c r="R150" s="205">
        <f>SUM(R151:R158)</f>
        <v>0.00125</v>
      </c>
      <c r="S150" s="204"/>
      <c r="T150" s="206">
        <f>SUM(T151:T158)</f>
        <v>132.75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7" t="s">
        <v>80</v>
      </c>
      <c r="AT150" s="208" t="s">
        <v>75</v>
      </c>
      <c r="AU150" s="208" t="s">
        <v>80</v>
      </c>
      <c r="AY150" s="207" t="s">
        <v>135</v>
      </c>
      <c r="BK150" s="209">
        <f>SUM(BK151:BK158)</f>
        <v>0</v>
      </c>
    </row>
    <row r="151" s="2" customFormat="1" ht="24.15" customHeight="1">
      <c r="A151" s="38"/>
      <c r="B151" s="39"/>
      <c r="C151" s="212" t="s">
        <v>184</v>
      </c>
      <c r="D151" s="212" t="s">
        <v>137</v>
      </c>
      <c r="E151" s="213" t="s">
        <v>206</v>
      </c>
      <c r="F151" s="214" t="s">
        <v>207</v>
      </c>
      <c r="G151" s="215" t="s">
        <v>140</v>
      </c>
      <c r="H151" s="216">
        <v>125</v>
      </c>
      <c r="I151" s="217"/>
      <c r="J151" s="218">
        <f>ROUND(I151*H151,2)</f>
        <v>0</v>
      </c>
      <c r="K151" s="214" t="s">
        <v>141</v>
      </c>
      <c r="L151" s="44"/>
      <c r="M151" s="219" t="s">
        <v>19</v>
      </c>
      <c r="N151" s="220" t="s">
        <v>47</v>
      </c>
      <c r="O151" s="84"/>
      <c r="P151" s="221">
        <f>O151*H151</f>
        <v>0</v>
      </c>
      <c r="Q151" s="221">
        <v>1.0000000000000001E-05</v>
      </c>
      <c r="R151" s="221">
        <f>Q151*H151</f>
        <v>0.00125</v>
      </c>
      <c r="S151" s="221">
        <v>0.091999999999999998</v>
      </c>
      <c r="T151" s="222">
        <f>S151*H151</f>
        <v>11.5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3" t="s">
        <v>142</v>
      </c>
      <c r="AT151" s="223" t="s">
        <v>137</v>
      </c>
      <c r="AU151" s="223" t="s">
        <v>87</v>
      </c>
      <c r="AY151" s="17" t="s">
        <v>135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7" t="s">
        <v>80</v>
      </c>
      <c r="BK151" s="224">
        <f>ROUND(I151*H151,2)</f>
        <v>0</v>
      </c>
      <c r="BL151" s="17" t="s">
        <v>142</v>
      </c>
      <c r="BM151" s="223" t="s">
        <v>1119</v>
      </c>
    </row>
    <row r="152" s="2" customFormat="1">
      <c r="A152" s="38"/>
      <c r="B152" s="39"/>
      <c r="C152" s="40"/>
      <c r="D152" s="225" t="s">
        <v>144</v>
      </c>
      <c r="E152" s="40"/>
      <c r="F152" s="226" t="s">
        <v>209</v>
      </c>
      <c r="G152" s="40"/>
      <c r="H152" s="40"/>
      <c r="I152" s="227"/>
      <c r="J152" s="40"/>
      <c r="K152" s="40"/>
      <c r="L152" s="44"/>
      <c r="M152" s="228"/>
      <c r="N152" s="229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144</v>
      </c>
      <c r="AU152" s="17" t="s">
        <v>87</v>
      </c>
    </row>
    <row r="153" s="2" customFormat="1" ht="37.8" customHeight="1">
      <c r="A153" s="38"/>
      <c r="B153" s="39"/>
      <c r="C153" s="212" t="s">
        <v>191</v>
      </c>
      <c r="D153" s="212" t="s">
        <v>137</v>
      </c>
      <c r="E153" s="213" t="s">
        <v>1098</v>
      </c>
      <c r="F153" s="214" t="s">
        <v>1099</v>
      </c>
      <c r="G153" s="215" t="s">
        <v>140</v>
      </c>
      <c r="H153" s="216">
        <v>125</v>
      </c>
      <c r="I153" s="217"/>
      <c r="J153" s="218">
        <f>ROUND(I153*H153,2)</f>
        <v>0</v>
      </c>
      <c r="K153" s="214" t="s">
        <v>141</v>
      </c>
      <c r="L153" s="44"/>
      <c r="M153" s="219" t="s">
        <v>19</v>
      </c>
      <c r="N153" s="220" t="s">
        <v>47</v>
      </c>
      <c r="O153" s="84"/>
      <c r="P153" s="221">
        <f>O153*H153</f>
        <v>0</v>
      </c>
      <c r="Q153" s="221">
        <v>0</v>
      </c>
      <c r="R153" s="221">
        <f>Q153*H153</f>
        <v>0</v>
      </c>
      <c r="S153" s="221">
        <v>0.22</v>
      </c>
      <c r="T153" s="222">
        <f>S153*H153</f>
        <v>27.5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3" t="s">
        <v>142</v>
      </c>
      <c r="AT153" s="223" t="s">
        <v>137</v>
      </c>
      <c r="AU153" s="223" t="s">
        <v>87</v>
      </c>
      <c r="AY153" s="17" t="s">
        <v>135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7" t="s">
        <v>80</v>
      </c>
      <c r="BK153" s="224">
        <f>ROUND(I153*H153,2)</f>
        <v>0</v>
      </c>
      <c r="BL153" s="17" t="s">
        <v>142</v>
      </c>
      <c r="BM153" s="223" t="s">
        <v>1120</v>
      </c>
    </row>
    <row r="154" s="2" customFormat="1">
      <c r="A154" s="38"/>
      <c r="B154" s="39"/>
      <c r="C154" s="40"/>
      <c r="D154" s="225" t="s">
        <v>144</v>
      </c>
      <c r="E154" s="40"/>
      <c r="F154" s="226" t="s">
        <v>1101</v>
      </c>
      <c r="G154" s="40"/>
      <c r="H154" s="40"/>
      <c r="I154" s="227"/>
      <c r="J154" s="40"/>
      <c r="K154" s="40"/>
      <c r="L154" s="44"/>
      <c r="M154" s="228"/>
      <c r="N154" s="229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144</v>
      </c>
      <c r="AU154" s="17" t="s">
        <v>87</v>
      </c>
    </row>
    <row r="155" s="2" customFormat="1" ht="37.8" customHeight="1">
      <c r="A155" s="38"/>
      <c r="B155" s="39"/>
      <c r="C155" s="212" t="s">
        <v>199</v>
      </c>
      <c r="D155" s="212" t="s">
        <v>137</v>
      </c>
      <c r="E155" s="213" t="s">
        <v>1121</v>
      </c>
      <c r="F155" s="214" t="s">
        <v>1122</v>
      </c>
      <c r="G155" s="215" t="s">
        <v>140</v>
      </c>
      <c r="H155" s="216">
        <v>125</v>
      </c>
      <c r="I155" s="217"/>
      <c r="J155" s="218">
        <f>ROUND(I155*H155,2)</f>
        <v>0</v>
      </c>
      <c r="K155" s="214" t="s">
        <v>141</v>
      </c>
      <c r="L155" s="44"/>
      <c r="M155" s="219" t="s">
        <v>19</v>
      </c>
      <c r="N155" s="220" t="s">
        <v>47</v>
      </c>
      <c r="O155" s="84"/>
      <c r="P155" s="221">
        <f>O155*H155</f>
        <v>0</v>
      </c>
      <c r="Q155" s="221">
        <v>0</v>
      </c>
      <c r="R155" s="221">
        <f>Q155*H155</f>
        <v>0</v>
      </c>
      <c r="S155" s="221">
        <v>0.75</v>
      </c>
      <c r="T155" s="222">
        <f>S155*H155</f>
        <v>93.75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142</v>
      </c>
      <c r="AT155" s="223" t="s">
        <v>137</v>
      </c>
      <c r="AU155" s="223" t="s">
        <v>87</v>
      </c>
      <c r="AY155" s="17" t="s">
        <v>135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80</v>
      </c>
      <c r="BK155" s="224">
        <f>ROUND(I155*H155,2)</f>
        <v>0</v>
      </c>
      <c r="BL155" s="17" t="s">
        <v>142</v>
      </c>
      <c r="BM155" s="223" t="s">
        <v>1123</v>
      </c>
    </row>
    <row r="156" s="2" customFormat="1">
      <c r="A156" s="38"/>
      <c r="B156" s="39"/>
      <c r="C156" s="40"/>
      <c r="D156" s="225" t="s">
        <v>144</v>
      </c>
      <c r="E156" s="40"/>
      <c r="F156" s="226" t="s">
        <v>1124</v>
      </c>
      <c r="G156" s="40"/>
      <c r="H156" s="40"/>
      <c r="I156" s="227"/>
      <c r="J156" s="40"/>
      <c r="K156" s="40"/>
      <c r="L156" s="44"/>
      <c r="M156" s="228"/>
      <c r="N156" s="229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144</v>
      </c>
      <c r="AU156" s="17" t="s">
        <v>87</v>
      </c>
    </row>
    <row r="157" s="13" customFormat="1">
      <c r="A157" s="13"/>
      <c r="B157" s="230"/>
      <c r="C157" s="231"/>
      <c r="D157" s="232" t="s">
        <v>146</v>
      </c>
      <c r="E157" s="233" t="s">
        <v>19</v>
      </c>
      <c r="F157" s="234" t="s">
        <v>1125</v>
      </c>
      <c r="G157" s="231"/>
      <c r="H157" s="233" t="s">
        <v>19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0" t="s">
        <v>146</v>
      </c>
      <c r="AU157" s="240" t="s">
        <v>87</v>
      </c>
      <c r="AV157" s="13" t="s">
        <v>80</v>
      </c>
      <c r="AW157" s="13" t="s">
        <v>37</v>
      </c>
      <c r="AX157" s="13" t="s">
        <v>76</v>
      </c>
      <c r="AY157" s="240" t="s">
        <v>135</v>
      </c>
    </row>
    <row r="158" s="14" customFormat="1">
      <c r="A158" s="14"/>
      <c r="B158" s="241"/>
      <c r="C158" s="242"/>
      <c r="D158" s="232" t="s">
        <v>146</v>
      </c>
      <c r="E158" s="243" t="s">
        <v>19</v>
      </c>
      <c r="F158" s="244" t="s">
        <v>1126</v>
      </c>
      <c r="G158" s="242"/>
      <c r="H158" s="245">
        <v>125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1" t="s">
        <v>146</v>
      </c>
      <c r="AU158" s="251" t="s">
        <v>87</v>
      </c>
      <c r="AV158" s="14" t="s">
        <v>87</v>
      </c>
      <c r="AW158" s="14" t="s">
        <v>37</v>
      </c>
      <c r="AX158" s="14" t="s">
        <v>80</v>
      </c>
      <c r="AY158" s="251" t="s">
        <v>135</v>
      </c>
    </row>
    <row r="159" s="12" customFormat="1" ht="22.8" customHeight="1">
      <c r="A159" s="12"/>
      <c r="B159" s="196"/>
      <c r="C159" s="197"/>
      <c r="D159" s="198" t="s">
        <v>75</v>
      </c>
      <c r="E159" s="210" t="s">
        <v>1127</v>
      </c>
      <c r="F159" s="210" t="s">
        <v>1128</v>
      </c>
      <c r="G159" s="197"/>
      <c r="H159" s="197"/>
      <c r="I159" s="200"/>
      <c r="J159" s="211">
        <f>BK159</f>
        <v>0</v>
      </c>
      <c r="K159" s="197"/>
      <c r="L159" s="202"/>
      <c r="M159" s="203"/>
      <c r="N159" s="204"/>
      <c r="O159" s="204"/>
      <c r="P159" s="205">
        <f>SUM(P160:P165)</f>
        <v>0</v>
      </c>
      <c r="Q159" s="204"/>
      <c r="R159" s="205">
        <f>SUM(R160:R165)</f>
        <v>0</v>
      </c>
      <c r="S159" s="204"/>
      <c r="T159" s="206">
        <f>SUM(T160:T165)</f>
        <v>1.3660000000000001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7" t="s">
        <v>80</v>
      </c>
      <c r="AT159" s="208" t="s">
        <v>75</v>
      </c>
      <c r="AU159" s="208" t="s">
        <v>80</v>
      </c>
      <c r="AY159" s="207" t="s">
        <v>135</v>
      </c>
      <c r="BK159" s="209">
        <f>SUM(BK160:BK165)</f>
        <v>0</v>
      </c>
    </row>
    <row r="160" s="2" customFormat="1" ht="21.75" customHeight="1">
      <c r="A160" s="38"/>
      <c r="B160" s="39"/>
      <c r="C160" s="212" t="s">
        <v>205</v>
      </c>
      <c r="D160" s="212" t="s">
        <v>137</v>
      </c>
      <c r="E160" s="213" t="s">
        <v>1129</v>
      </c>
      <c r="F160" s="214" t="s">
        <v>1130</v>
      </c>
      <c r="G160" s="215" t="s">
        <v>229</v>
      </c>
      <c r="H160" s="216">
        <v>4</v>
      </c>
      <c r="I160" s="217"/>
      <c r="J160" s="218">
        <f>ROUND(I160*H160,2)</f>
        <v>0</v>
      </c>
      <c r="K160" s="214" t="s">
        <v>141</v>
      </c>
      <c r="L160" s="44"/>
      <c r="M160" s="219" t="s">
        <v>19</v>
      </c>
      <c r="N160" s="220" t="s">
        <v>47</v>
      </c>
      <c r="O160" s="84"/>
      <c r="P160" s="221">
        <f>O160*H160</f>
        <v>0</v>
      </c>
      <c r="Q160" s="221">
        <v>0</v>
      </c>
      <c r="R160" s="221">
        <f>Q160*H160</f>
        <v>0</v>
      </c>
      <c r="S160" s="221">
        <v>0.014999999999999999</v>
      </c>
      <c r="T160" s="222">
        <f>S160*H160</f>
        <v>0.059999999999999998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3" t="s">
        <v>142</v>
      </c>
      <c r="AT160" s="223" t="s">
        <v>137</v>
      </c>
      <c r="AU160" s="223" t="s">
        <v>87</v>
      </c>
      <c r="AY160" s="17" t="s">
        <v>135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7" t="s">
        <v>80</v>
      </c>
      <c r="BK160" s="224">
        <f>ROUND(I160*H160,2)</f>
        <v>0</v>
      </c>
      <c r="BL160" s="17" t="s">
        <v>142</v>
      </c>
      <c r="BM160" s="223" t="s">
        <v>1131</v>
      </c>
    </row>
    <row r="161" s="2" customFormat="1">
      <c r="A161" s="38"/>
      <c r="B161" s="39"/>
      <c r="C161" s="40"/>
      <c r="D161" s="225" t="s">
        <v>144</v>
      </c>
      <c r="E161" s="40"/>
      <c r="F161" s="226" t="s">
        <v>1132</v>
      </c>
      <c r="G161" s="40"/>
      <c r="H161" s="40"/>
      <c r="I161" s="227"/>
      <c r="J161" s="40"/>
      <c r="K161" s="40"/>
      <c r="L161" s="44"/>
      <c r="M161" s="228"/>
      <c r="N161" s="229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144</v>
      </c>
      <c r="AU161" s="17" t="s">
        <v>87</v>
      </c>
    </row>
    <row r="162" s="13" customFormat="1">
      <c r="A162" s="13"/>
      <c r="B162" s="230"/>
      <c r="C162" s="231"/>
      <c r="D162" s="232" t="s">
        <v>146</v>
      </c>
      <c r="E162" s="233" t="s">
        <v>19</v>
      </c>
      <c r="F162" s="234" t="s">
        <v>1133</v>
      </c>
      <c r="G162" s="231"/>
      <c r="H162" s="233" t="s">
        <v>19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146</v>
      </c>
      <c r="AU162" s="240" t="s">
        <v>87</v>
      </c>
      <c r="AV162" s="13" t="s">
        <v>80</v>
      </c>
      <c r="AW162" s="13" t="s">
        <v>37</v>
      </c>
      <c r="AX162" s="13" t="s">
        <v>76</v>
      </c>
      <c r="AY162" s="240" t="s">
        <v>135</v>
      </c>
    </row>
    <row r="163" s="13" customFormat="1">
      <c r="A163" s="13"/>
      <c r="B163" s="230"/>
      <c r="C163" s="231"/>
      <c r="D163" s="232" t="s">
        <v>146</v>
      </c>
      <c r="E163" s="233" t="s">
        <v>19</v>
      </c>
      <c r="F163" s="234" t="s">
        <v>1134</v>
      </c>
      <c r="G163" s="231"/>
      <c r="H163" s="233" t="s">
        <v>19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146</v>
      </c>
      <c r="AU163" s="240" t="s">
        <v>87</v>
      </c>
      <c r="AV163" s="13" t="s">
        <v>80</v>
      </c>
      <c r="AW163" s="13" t="s">
        <v>37</v>
      </c>
      <c r="AX163" s="13" t="s">
        <v>76</v>
      </c>
      <c r="AY163" s="240" t="s">
        <v>135</v>
      </c>
    </row>
    <row r="164" s="14" customFormat="1">
      <c r="A164" s="14"/>
      <c r="B164" s="241"/>
      <c r="C164" s="242"/>
      <c r="D164" s="232" t="s">
        <v>146</v>
      </c>
      <c r="E164" s="243" t="s">
        <v>19</v>
      </c>
      <c r="F164" s="244" t="s">
        <v>1135</v>
      </c>
      <c r="G164" s="242"/>
      <c r="H164" s="245">
        <v>4</v>
      </c>
      <c r="I164" s="246"/>
      <c r="J164" s="242"/>
      <c r="K164" s="242"/>
      <c r="L164" s="247"/>
      <c r="M164" s="248"/>
      <c r="N164" s="249"/>
      <c r="O164" s="249"/>
      <c r="P164" s="249"/>
      <c r="Q164" s="249"/>
      <c r="R164" s="249"/>
      <c r="S164" s="249"/>
      <c r="T164" s="25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1" t="s">
        <v>146</v>
      </c>
      <c r="AU164" s="251" t="s">
        <v>87</v>
      </c>
      <c r="AV164" s="14" t="s">
        <v>87</v>
      </c>
      <c r="AW164" s="14" t="s">
        <v>37</v>
      </c>
      <c r="AX164" s="14" t="s">
        <v>80</v>
      </c>
      <c r="AY164" s="251" t="s">
        <v>135</v>
      </c>
    </row>
    <row r="165" s="2" customFormat="1" ht="16.5" customHeight="1">
      <c r="A165" s="38"/>
      <c r="B165" s="39"/>
      <c r="C165" s="212" t="s">
        <v>216</v>
      </c>
      <c r="D165" s="212" t="s">
        <v>137</v>
      </c>
      <c r="E165" s="213" t="s">
        <v>1136</v>
      </c>
      <c r="F165" s="214" t="s">
        <v>1137</v>
      </c>
      <c r="G165" s="215" t="s">
        <v>368</v>
      </c>
      <c r="H165" s="216">
        <v>2</v>
      </c>
      <c r="I165" s="217"/>
      <c r="J165" s="218">
        <f>ROUND(I165*H165,2)</f>
        <v>0</v>
      </c>
      <c r="K165" s="214" t="s">
        <v>19</v>
      </c>
      <c r="L165" s="44"/>
      <c r="M165" s="219" t="s">
        <v>19</v>
      </c>
      <c r="N165" s="220" t="s">
        <v>47</v>
      </c>
      <c r="O165" s="84"/>
      <c r="P165" s="221">
        <f>O165*H165</f>
        <v>0</v>
      </c>
      <c r="Q165" s="221">
        <v>0</v>
      </c>
      <c r="R165" s="221">
        <f>Q165*H165</f>
        <v>0</v>
      </c>
      <c r="S165" s="221">
        <v>0.65300000000000002</v>
      </c>
      <c r="T165" s="222">
        <f>S165*H165</f>
        <v>1.3060000000000001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3" t="s">
        <v>142</v>
      </c>
      <c r="AT165" s="223" t="s">
        <v>137</v>
      </c>
      <c r="AU165" s="223" t="s">
        <v>87</v>
      </c>
      <c r="AY165" s="17" t="s">
        <v>135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7" t="s">
        <v>80</v>
      </c>
      <c r="BK165" s="224">
        <f>ROUND(I165*H165,2)</f>
        <v>0</v>
      </c>
      <c r="BL165" s="17" t="s">
        <v>142</v>
      </c>
      <c r="BM165" s="223" t="s">
        <v>1138</v>
      </c>
    </row>
    <row r="166" s="12" customFormat="1" ht="22.8" customHeight="1">
      <c r="A166" s="12"/>
      <c r="B166" s="196"/>
      <c r="C166" s="197"/>
      <c r="D166" s="198" t="s">
        <v>75</v>
      </c>
      <c r="E166" s="210" t="s">
        <v>1139</v>
      </c>
      <c r="F166" s="210" t="s">
        <v>1140</v>
      </c>
      <c r="G166" s="197"/>
      <c r="H166" s="197"/>
      <c r="I166" s="200"/>
      <c r="J166" s="211">
        <f>BK166</f>
        <v>0</v>
      </c>
      <c r="K166" s="197"/>
      <c r="L166" s="202"/>
      <c r="M166" s="203"/>
      <c r="N166" s="204"/>
      <c r="O166" s="204"/>
      <c r="P166" s="205">
        <f>SUM(P167:P174)</f>
        <v>0</v>
      </c>
      <c r="Q166" s="204"/>
      <c r="R166" s="205">
        <f>SUM(R167:R174)</f>
        <v>0.00018000000000000001</v>
      </c>
      <c r="S166" s="204"/>
      <c r="T166" s="206">
        <f>SUM(T167:T174)</f>
        <v>8.6760000000000002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7" t="s">
        <v>80</v>
      </c>
      <c r="AT166" s="208" t="s">
        <v>75</v>
      </c>
      <c r="AU166" s="208" t="s">
        <v>80</v>
      </c>
      <c r="AY166" s="207" t="s">
        <v>135</v>
      </c>
      <c r="BK166" s="209">
        <f>SUM(BK167:BK174)</f>
        <v>0</v>
      </c>
    </row>
    <row r="167" s="2" customFormat="1" ht="24.15" customHeight="1">
      <c r="A167" s="38"/>
      <c r="B167" s="39"/>
      <c r="C167" s="212" t="s">
        <v>8</v>
      </c>
      <c r="D167" s="212" t="s">
        <v>137</v>
      </c>
      <c r="E167" s="213" t="s">
        <v>206</v>
      </c>
      <c r="F167" s="214" t="s">
        <v>207</v>
      </c>
      <c r="G167" s="215" t="s">
        <v>140</v>
      </c>
      <c r="H167" s="216">
        <v>18</v>
      </c>
      <c r="I167" s="217"/>
      <c r="J167" s="218">
        <f>ROUND(I167*H167,2)</f>
        <v>0</v>
      </c>
      <c r="K167" s="214" t="s">
        <v>141</v>
      </c>
      <c r="L167" s="44"/>
      <c r="M167" s="219" t="s">
        <v>19</v>
      </c>
      <c r="N167" s="220" t="s">
        <v>47</v>
      </c>
      <c r="O167" s="84"/>
      <c r="P167" s="221">
        <f>O167*H167</f>
        <v>0</v>
      </c>
      <c r="Q167" s="221">
        <v>1.0000000000000001E-05</v>
      </c>
      <c r="R167" s="221">
        <f>Q167*H167</f>
        <v>0.00018000000000000001</v>
      </c>
      <c r="S167" s="221">
        <v>0.091999999999999998</v>
      </c>
      <c r="T167" s="222">
        <f>S167*H167</f>
        <v>1.6559999999999999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3" t="s">
        <v>142</v>
      </c>
      <c r="AT167" s="223" t="s">
        <v>137</v>
      </c>
      <c r="AU167" s="223" t="s">
        <v>87</v>
      </c>
      <c r="AY167" s="17" t="s">
        <v>135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7" t="s">
        <v>80</v>
      </c>
      <c r="BK167" s="224">
        <f>ROUND(I167*H167,2)</f>
        <v>0</v>
      </c>
      <c r="BL167" s="17" t="s">
        <v>142</v>
      </c>
      <c r="BM167" s="223" t="s">
        <v>1141</v>
      </c>
    </row>
    <row r="168" s="2" customFormat="1">
      <c r="A168" s="38"/>
      <c r="B168" s="39"/>
      <c r="C168" s="40"/>
      <c r="D168" s="225" t="s">
        <v>144</v>
      </c>
      <c r="E168" s="40"/>
      <c r="F168" s="226" t="s">
        <v>209</v>
      </c>
      <c r="G168" s="40"/>
      <c r="H168" s="40"/>
      <c r="I168" s="227"/>
      <c r="J168" s="40"/>
      <c r="K168" s="40"/>
      <c r="L168" s="44"/>
      <c r="M168" s="228"/>
      <c r="N168" s="229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144</v>
      </c>
      <c r="AU168" s="17" t="s">
        <v>87</v>
      </c>
    </row>
    <row r="169" s="2" customFormat="1" ht="33" customHeight="1">
      <c r="A169" s="38"/>
      <c r="B169" s="39"/>
      <c r="C169" s="212" t="s">
        <v>226</v>
      </c>
      <c r="D169" s="212" t="s">
        <v>137</v>
      </c>
      <c r="E169" s="213" t="s">
        <v>192</v>
      </c>
      <c r="F169" s="214" t="s">
        <v>193</v>
      </c>
      <c r="G169" s="215" t="s">
        <v>140</v>
      </c>
      <c r="H169" s="216">
        <v>18</v>
      </c>
      <c r="I169" s="217"/>
      <c r="J169" s="218">
        <f>ROUND(I169*H169,2)</f>
        <v>0</v>
      </c>
      <c r="K169" s="214" t="s">
        <v>141</v>
      </c>
      <c r="L169" s="44"/>
      <c r="M169" s="219" t="s">
        <v>19</v>
      </c>
      <c r="N169" s="220" t="s">
        <v>47</v>
      </c>
      <c r="O169" s="84"/>
      <c r="P169" s="221">
        <f>O169*H169</f>
        <v>0</v>
      </c>
      <c r="Q169" s="221">
        <v>0</v>
      </c>
      <c r="R169" s="221">
        <f>Q169*H169</f>
        <v>0</v>
      </c>
      <c r="S169" s="221">
        <v>0.22</v>
      </c>
      <c r="T169" s="222">
        <f>S169*H169</f>
        <v>3.96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3" t="s">
        <v>142</v>
      </c>
      <c r="AT169" s="223" t="s">
        <v>137</v>
      </c>
      <c r="AU169" s="223" t="s">
        <v>87</v>
      </c>
      <c r="AY169" s="17" t="s">
        <v>135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7" t="s">
        <v>80</v>
      </c>
      <c r="BK169" s="224">
        <f>ROUND(I169*H169,2)</f>
        <v>0</v>
      </c>
      <c r="BL169" s="17" t="s">
        <v>142</v>
      </c>
      <c r="BM169" s="223" t="s">
        <v>1142</v>
      </c>
    </row>
    <row r="170" s="2" customFormat="1">
      <c r="A170" s="38"/>
      <c r="B170" s="39"/>
      <c r="C170" s="40"/>
      <c r="D170" s="225" t="s">
        <v>144</v>
      </c>
      <c r="E170" s="40"/>
      <c r="F170" s="226" t="s">
        <v>195</v>
      </c>
      <c r="G170" s="40"/>
      <c r="H170" s="40"/>
      <c r="I170" s="227"/>
      <c r="J170" s="40"/>
      <c r="K170" s="40"/>
      <c r="L170" s="44"/>
      <c r="M170" s="228"/>
      <c r="N170" s="229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144</v>
      </c>
      <c r="AU170" s="17" t="s">
        <v>87</v>
      </c>
    </row>
    <row r="171" s="2" customFormat="1" ht="37.8" customHeight="1">
      <c r="A171" s="38"/>
      <c r="B171" s="39"/>
      <c r="C171" s="212" t="s">
        <v>236</v>
      </c>
      <c r="D171" s="212" t="s">
        <v>137</v>
      </c>
      <c r="E171" s="213" t="s">
        <v>167</v>
      </c>
      <c r="F171" s="214" t="s">
        <v>168</v>
      </c>
      <c r="G171" s="215" t="s">
        <v>140</v>
      </c>
      <c r="H171" s="216">
        <v>18</v>
      </c>
      <c r="I171" s="217"/>
      <c r="J171" s="218">
        <f>ROUND(I171*H171,2)</f>
        <v>0</v>
      </c>
      <c r="K171" s="214" t="s">
        <v>141</v>
      </c>
      <c r="L171" s="44"/>
      <c r="M171" s="219" t="s">
        <v>19</v>
      </c>
      <c r="N171" s="220" t="s">
        <v>47</v>
      </c>
      <c r="O171" s="84"/>
      <c r="P171" s="221">
        <f>O171*H171</f>
        <v>0</v>
      </c>
      <c r="Q171" s="221">
        <v>0</v>
      </c>
      <c r="R171" s="221">
        <f>Q171*H171</f>
        <v>0</v>
      </c>
      <c r="S171" s="221">
        <v>0.17000000000000001</v>
      </c>
      <c r="T171" s="222">
        <f>S171*H171</f>
        <v>3.0600000000000001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3" t="s">
        <v>142</v>
      </c>
      <c r="AT171" s="223" t="s">
        <v>137</v>
      </c>
      <c r="AU171" s="223" t="s">
        <v>87</v>
      </c>
      <c r="AY171" s="17" t="s">
        <v>135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7" t="s">
        <v>80</v>
      </c>
      <c r="BK171" s="224">
        <f>ROUND(I171*H171,2)</f>
        <v>0</v>
      </c>
      <c r="BL171" s="17" t="s">
        <v>142</v>
      </c>
      <c r="BM171" s="223" t="s">
        <v>1143</v>
      </c>
    </row>
    <row r="172" s="2" customFormat="1">
      <c r="A172" s="38"/>
      <c r="B172" s="39"/>
      <c r="C172" s="40"/>
      <c r="D172" s="225" t="s">
        <v>144</v>
      </c>
      <c r="E172" s="40"/>
      <c r="F172" s="226" t="s">
        <v>170</v>
      </c>
      <c r="G172" s="40"/>
      <c r="H172" s="40"/>
      <c r="I172" s="227"/>
      <c r="J172" s="40"/>
      <c r="K172" s="40"/>
      <c r="L172" s="44"/>
      <c r="M172" s="228"/>
      <c r="N172" s="229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144</v>
      </c>
      <c r="AU172" s="17" t="s">
        <v>87</v>
      </c>
    </row>
    <row r="173" s="13" customFormat="1">
      <c r="A173" s="13"/>
      <c r="B173" s="230"/>
      <c r="C173" s="231"/>
      <c r="D173" s="232" t="s">
        <v>146</v>
      </c>
      <c r="E173" s="233" t="s">
        <v>19</v>
      </c>
      <c r="F173" s="234" t="s">
        <v>1144</v>
      </c>
      <c r="G173" s="231"/>
      <c r="H173" s="233" t="s">
        <v>19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146</v>
      </c>
      <c r="AU173" s="240" t="s">
        <v>87</v>
      </c>
      <c r="AV173" s="13" t="s">
        <v>80</v>
      </c>
      <c r="AW173" s="13" t="s">
        <v>37</v>
      </c>
      <c r="AX173" s="13" t="s">
        <v>76</v>
      </c>
      <c r="AY173" s="240" t="s">
        <v>135</v>
      </c>
    </row>
    <row r="174" s="14" customFormat="1">
      <c r="A174" s="14"/>
      <c r="B174" s="241"/>
      <c r="C174" s="242"/>
      <c r="D174" s="232" t="s">
        <v>146</v>
      </c>
      <c r="E174" s="243" t="s">
        <v>19</v>
      </c>
      <c r="F174" s="244" t="s">
        <v>1145</v>
      </c>
      <c r="G174" s="242"/>
      <c r="H174" s="245">
        <v>18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1" t="s">
        <v>146</v>
      </c>
      <c r="AU174" s="251" t="s">
        <v>87</v>
      </c>
      <c r="AV174" s="14" t="s">
        <v>87</v>
      </c>
      <c r="AW174" s="14" t="s">
        <v>37</v>
      </c>
      <c r="AX174" s="14" t="s">
        <v>80</v>
      </c>
      <c r="AY174" s="251" t="s">
        <v>135</v>
      </c>
    </row>
    <row r="175" s="12" customFormat="1" ht="22.8" customHeight="1">
      <c r="A175" s="12"/>
      <c r="B175" s="196"/>
      <c r="C175" s="197"/>
      <c r="D175" s="198" t="s">
        <v>75</v>
      </c>
      <c r="E175" s="210" t="s">
        <v>1146</v>
      </c>
      <c r="F175" s="210" t="s">
        <v>1147</v>
      </c>
      <c r="G175" s="197"/>
      <c r="H175" s="197"/>
      <c r="I175" s="200"/>
      <c r="J175" s="211">
        <f>BK175</f>
        <v>0</v>
      </c>
      <c r="K175" s="197"/>
      <c r="L175" s="202"/>
      <c r="M175" s="203"/>
      <c r="N175" s="204"/>
      <c r="O175" s="204"/>
      <c r="P175" s="205">
        <f>SUM(P176:P183)</f>
        <v>0</v>
      </c>
      <c r="Q175" s="204"/>
      <c r="R175" s="205">
        <f>SUM(R176:R183)</f>
        <v>5.0000000000000002E-05</v>
      </c>
      <c r="S175" s="204"/>
      <c r="T175" s="206">
        <f>SUM(T176:T183)</f>
        <v>2.4100000000000001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7" t="s">
        <v>80</v>
      </c>
      <c r="AT175" s="208" t="s">
        <v>75</v>
      </c>
      <c r="AU175" s="208" t="s">
        <v>80</v>
      </c>
      <c r="AY175" s="207" t="s">
        <v>135</v>
      </c>
      <c r="BK175" s="209">
        <f>SUM(BK176:BK183)</f>
        <v>0</v>
      </c>
    </row>
    <row r="176" s="2" customFormat="1" ht="24.15" customHeight="1">
      <c r="A176" s="38"/>
      <c r="B176" s="39"/>
      <c r="C176" s="212" t="s">
        <v>243</v>
      </c>
      <c r="D176" s="212" t="s">
        <v>137</v>
      </c>
      <c r="E176" s="213" t="s">
        <v>206</v>
      </c>
      <c r="F176" s="214" t="s">
        <v>207</v>
      </c>
      <c r="G176" s="215" t="s">
        <v>140</v>
      </c>
      <c r="H176" s="216">
        <v>5</v>
      </c>
      <c r="I176" s="217"/>
      <c r="J176" s="218">
        <f>ROUND(I176*H176,2)</f>
        <v>0</v>
      </c>
      <c r="K176" s="214" t="s">
        <v>141</v>
      </c>
      <c r="L176" s="44"/>
      <c r="M176" s="219" t="s">
        <v>19</v>
      </c>
      <c r="N176" s="220" t="s">
        <v>47</v>
      </c>
      <c r="O176" s="84"/>
      <c r="P176" s="221">
        <f>O176*H176</f>
        <v>0</v>
      </c>
      <c r="Q176" s="221">
        <v>1.0000000000000001E-05</v>
      </c>
      <c r="R176" s="221">
        <f>Q176*H176</f>
        <v>5.0000000000000002E-05</v>
      </c>
      <c r="S176" s="221">
        <v>0.091999999999999998</v>
      </c>
      <c r="T176" s="222">
        <f>S176*H176</f>
        <v>0.45999999999999996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3" t="s">
        <v>142</v>
      </c>
      <c r="AT176" s="223" t="s">
        <v>137</v>
      </c>
      <c r="AU176" s="223" t="s">
        <v>87</v>
      </c>
      <c r="AY176" s="17" t="s">
        <v>135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7" t="s">
        <v>80</v>
      </c>
      <c r="BK176" s="224">
        <f>ROUND(I176*H176,2)</f>
        <v>0</v>
      </c>
      <c r="BL176" s="17" t="s">
        <v>142</v>
      </c>
      <c r="BM176" s="223" t="s">
        <v>1148</v>
      </c>
    </row>
    <row r="177" s="2" customFormat="1">
      <c r="A177" s="38"/>
      <c r="B177" s="39"/>
      <c r="C177" s="40"/>
      <c r="D177" s="225" t="s">
        <v>144</v>
      </c>
      <c r="E177" s="40"/>
      <c r="F177" s="226" t="s">
        <v>209</v>
      </c>
      <c r="G177" s="40"/>
      <c r="H177" s="40"/>
      <c r="I177" s="227"/>
      <c r="J177" s="40"/>
      <c r="K177" s="40"/>
      <c r="L177" s="44"/>
      <c r="M177" s="228"/>
      <c r="N177" s="229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144</v>
      </c>
      <c r="AU177" s="17" t="s">
        <v>87</v>
      </c>
    </row>
    <row r="178" s="2" customFormat="1" ht="33" customHeight="1">
      <c r="A178" s="38"/>
      <c r="B178" s="39"/>
      <c r="C178" s="212" t="s">
        <v>252</v>
      </c>
      <c r="D178" s="212" t="s">
        <v>137</v>
      </c>
      <c r="E178" s="213" t="s">
        <v>192</v>
      </c>
      <c r="F178" s="214" t="s">
        <v>193</v>
      </c>
      <c r="G178" s="215" t="s">
        <v>140</v>
      </c>
      <c r="H178" s="216">
        <v>5</v>
      </c>
      <c r="I178" s="217"/>
      <c r="J178" s="218">
        <f>ROUND(I178*H178,2)</f>
        <v>0</v>
      </c>
      <c r="K178" s="214" t="s">
        <v>141</v>
      </c>
      <c r="L178" s="44"/>
      <c r="M178" s="219" t="s">
        <v>19</v>
      </c>
      <c r="N178" s="220" t="s">
        <v>47</v>
      </c>
      <c r="O178" s="84"/>
      <c r="P178" s="221">
        <f>O178*H178</f>
        <v>0</v>
      </c>
      <c r="Q178" s="221">
        <v>0</v>
      </c>
      <c r="R178" s="221">
        <f>Q178*H178</f>
        <v>0</v>
      </c>
      <c r="S178" s="221">
        <v>0.22</v>
      </c>
      <c r="T178" s="222">
        <f>S178*H178</f>
        <v>1.1000000000000001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3" t="s">
        <v>142</v>
      </c>
      <c r="AT178" s="223" t="s">
        <v>137</v>
      </c>
      <c r="AU178" s="223" t="s">
        <v>87</v>
      </c>
      <c r="AY178" s="17" t="s">
        <v>135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7" t="s">
        <v>80</v>
      </c>
      <c r="BK178" s="224">
        <f>ROUND(I178*H178,2)</f>
        <v>0</v>
      </c>
      <c r="BL178" s="17" t="s">
        <v>142</v>
      </c>
      <c r="BM178" s="223" t="s">
        <v>1149</v>
      </c>
    </row>
    <row r="179" s="2" customFormat="1">
      <c r="A179" s="38"/>
      <c r="B179" s="39"/>
      <c r="C179" s="40"/>
      <c r="D179" s="225" t="s">
        <v>144</v>
      </c>
      <c r="E179" s="40"/>
      <c r="F179" s="226" t="s">
        <v>195</v>
      </c>
      <c r="G179" s="40"/>
      <c r="H179" s="40"/>
      <c r="I179" s="227"/>
      <c r="J179" s="40"/>
      <c r="K179" s="40"/>
      <c r="L179" s="44"/>
      <c r="M179" s="228"/>
      <c r="N179" s="229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144</v>
      </c>
      <c r="AU179" s="17" t="s">
        <v>87</v>
      </c>
    </row>
    <row r="180" s="2" customFormat="1" ht="37.8" customHeight="1">
      <c r="A180" s="38"/>
      <c r="B180" s="39"/>
      <c r="C180" s="212" t="s">
        <v>263</v>
      </c>
      <c r="D180" s="212" t="s">
        <v>137</v>
      </c>
      <c r="E180" s="213" t="s">
        <v>167</v>
      </c>
      <c r="F180" s="214" t="s">
        <v>168</v>
      </c>
      <c r="G180" s="215" t="s">
        <v>140</v>
      </c>
      <c r="H180" s="216">
        <v>5</v>
      </c>
      <c r="I180" s="217"/>
      <c r="J180" s="218">
        <f>ROUND(I180*H180,2)</f>
        <v>0</v>
      </c>
      <c r="K180" s="214" t="s">
        <v>141</v>
      </c>
      <c r="L180" s="44"/>
      <c r="M180" s="219" t="s">
        <v>19</v>
      </c>
      <c r="N180" s="220" t="s">
        <v>47</v>
      </c>
      <c r="O180" s="84"/>
      <c r="P180" s="221">
        <f>O180*H180</f>
        <v>0</v>
      </c>
      <c r="Q180" s="221">
        <v>0</v>
      </c>
      <c r="R180" s="221">
        <f>Q180*H180</f>
        <v>0</v>
      </c>
      <c r="S180" s="221">
        <v>0.17000000000000001</v>
      </c>
      <c r="T180" s="222">
        <f>S180*H180</f>
        <v>0.85000000000000009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3" t="s">
        <v>142</v>
      </c>
      <c r="AT180" s="223" t="s">
        <v>137</v>
      </c>
      <c r="AU180" s="223" t="s">
        <v>87</v>
      </c>
      <c r="AY180" s="17" t="s">
        <v>135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7" t="s">
        <v>80</v>
      </c>
      <c r="BK180" s="224">
        <f>ROUND(I180*H180,2)</f>
        <v>0</v>
      </c>
      <c r="BL180" s="17" t="s">
        <v>142</v>
      </c>
      <c r="BM180" s="223" t="s">
        <v>1150</v>
      </c>
    </row>
    <row r="181" s="2" customFormat="1">
      <c r="A181" s="38"/>
      <c r="B181" s="39"/>
      <c r="C181" s="40"/>
      <c r="D181" s="225" t="s">
        <v>144</v>
      </c>
      <c r="E181" s="40"/>
      <c r="F181" s="226" t="s">
        <v>170</v>
      </c>
      <c r="G181" s="40"/>
      <c r="H181" s="40"/>
      <c r="I181" s="227"/>
      <c r="J181" s="40"/>
      <c r="K181" s="40"/>
      <c r="L181" s="44"/>
      <c r="M181" s="228"/>
      <c r="N181" s="229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144</v>
      </c>
      <c r="AU181" s="17" t="s">
        <v>87</v>
      </c>
    </row>
    <row r="182" s="13" customFormat="1">
      <c r="A182" s="13"/>
      <c r="B182" s="230"/>
      <c r="C182" s="231"/>
      <c r="D182" s="232" t="s">
        <v>146</v>
      </c>
      <c r="E182" s="233" t="s">
        <v>19</v>
      </c>
      <c r="F182" s="234" t="s">
        <v>1151</v>
      </c>
      <c r="G182" s="231"/>
      <c r="H182" s="233" t="s">
        <v>19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0" t="s">
        <v>146</v>
      </c>
      <c r="AU182" s="240" t="s">
        <v>87</v>
      </c>
      <c r="AV182" s="13" t="s">
        <v>80</v>
      </c>
      <c r="AW182" s="13" t="s">
        <v>37</v>
      </c>
      <c r="AX182" s="13" t="s">
        <v>76</v>
      </c>
      <c r="AY182" s="240" t="s">
        <v>135</v>
      </c>
    </row>
    <row r="183" s="14" customFormat="1">
      <c r="A183" s="14"/>
      <c r="B183" s="241"/>
      <c r="C183" s="242"/>
      <c r="D183" s="232" t="s">
        <v>146</v>
      </c>
      <c r="E183" s="243" t="s">
        <v>19</v>
      </c>
      <c r="F183" s="244" t="s">
        <v>1152</v>
      </c>
      <c r="G183" s="242"/>
      <c r="H183" s="245">
        <v>5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1" t="s">
        <v>146</v>
      </c>
      <c r="AU183" s="251" t="s">
        <v>87</v>
      </c>
      <c r="AV183" s="14" t="s">
        <v>87</v>
      </c>
      <c r="AW183" s="14" t="s">
        <v>37</v>
      </c>
      <c r="AX183" s="14" t="s">
        <v>80</v>
      </c>
      <c r="AY183" s="251" t="s">
        <v>135</v>
      </c>
    </row>
    <row r="184" s="12" customFormat="1" ht="22.8" customHeight="1">
      <c r="A184" s="12"/>
      <c r="B184" s="196"/>
      <c r="C184" s="197"/>
      <c r="D184" s="198" t="s">
        <v>75</v>
      </c>
      <c r="E184" s="210" t="s">
        <v>1153</v>
      </c>
      <c r="F184" s="210" t="s">
        <v>1154</v>
      </c>
      <c r="G184" s="197"/>
      <c r="H184" s="197"/>
      <c r="I184" s="200"/>
      <c r="J184" s="211">
        <f>BK184</f>
        <v>0</v>
      </c>
      <c r="K184" s="197"/>
      <c r="L184" s="202"/>
      <c r="M184" s="203"/>
      <c r="N184" s="204"/>
      <c r="O184" s="204"/>
      <c r="P184" s="205">
        <f>SUM(P185:P192)</f>
        <v>0</v>
      </c>
      <c r="Q184" s="204"/>
      <c r="R184" s="205">
        <f>SUM(R185:R192)</f>
        <v>0.00091000000000000011</v>
      </c>
      <c r="S184" s="204"/>
      <c r="T184" s="206">
        <f>SUM(T185:T192)</f>
        <v>54.781999999999996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7" t="s">
        <v>80</v>
      </c>
      <c r="AT184" s="208" t="s">
        <v>75</v>
      </c>
      <c r="AU184" s="208" t="s">
        <v>80</v>
      </c>
      <c r="AY184" s="207" t="s">
        <v>135</v>
      </c>
      <c r="BK184" s="209">
        <f>SUM(BK185:BK192)</f>
        <v>0</v>
      </c>
    </row>
    <row r="185" s="2" customFormat="1" ht="24.15" customHeight="1">
      <c r="A185" s="38"/>
      <c r="B185" s="39"/>
      <c r="C185" s="212" t="s">
        <v>271</v>
      </c>
      <c r="D185" s="212" t="s">
        <v>137</v>
      </c>
      <c r="E185" s="213" t="s">
        <v>206</v>
      </c>
      <c r="F185" s="214" t="s">
        <v>207</v>
      </c>
      <c r="G185" s="215" t="s">
        <v>140</v>
      </c>
      <c r="H185" s="216">
        <v>91</v>
      </c>
      <c r="I185" s="217"/>
      <c r="J185" s="218">
        <f>ROUND(I185*H185,2)</f>
        <v>0</v>
      </c>
      <c r="K185" s="214" t="s">
        <v>141</v>
      </c>
      <c r="L185" s="44"/>
      <c r="M185" s="219" t="s">
        <v>19</v>
      </c>
      <c r="N185" s="220" t="s">
        <v>47</v>
      </c>
      <c r="O185" s="84"/>
      <c r="P185" s="221">
        <f>O185*H185</f>
        <v>0</v>
      </c>
      <c r="Q185" s="221">
        <v>1.0000000000000001E-05</v>
      </c>
      <c r="R185" s="221">
        <f>Q185*H185</f>
        <v>0.00091000000000000011</v>
      </c>
      <c r="S185" s="221">
        <v>0.091999999999999998</v>
      </c>
      <c r="T185" s="222">
        <f>S185*H185</f>
        <v>8.3719999999999999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3" t="s">
        <v>142</v>
      </c>
      <c r="AT185" s="223" t="s">
        <v>137</v>
      </c>
      <c r="AU185" s="223" t="s">
        <v>87</v>
      </c>
      <c r="AY185" s="17" t="s">
        <v>135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7" t="s">
        <v>80</v>
      </c>
      <c r="BK185" s="224">
        <f>ROUND(I185*H185,2)</f>
        <v>0</v>
      </c>
      <c r="BL185" s="17" t="s">
        <v>142</v>
      </c>
      <c r="BM185" s="223" t="s">
        <v>1155</v>
      </c>
    </row>
    <row r="186" s="2" customFormat="1">
      <c r="A186" s="38"/>
      <c r="B186" s="39"/>
      <c r="C186" s="40"/>
      <c r="D186" s="225" t="s">
        <v>144</v>
      </c>
      <c r="E186" s="40"/>
      <c r="F186" s="226" t="s">
        <v>209</v>
      </c>
      <c r="G186" s="40"/>
      <c r="H186" s="40"/>
      <c r="I186" s="227"/>
      <c r="J186" s="40"/>
      <c r="K186" s="40"/>
      <c r="L186" s="44"/>
      <c r="M186" s="228"/>
      <c r="N186" s="229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144</v>
      </c>
      <c r="AU186" s="17" t="s">
        <v>87</v>
      </c>
    </row>
    <row r="187" s="2" customFormat="1" ht="37.8" customHeight="1">
      <c r="A187" s="38"/>
      <c r="B187" s="39"/>
      <c r="C187" s="212" t="s">
        <v>277</v>
      </c>
      <c r="D187" s="212" t="s">
        <v>137</v>
      </c>
      <c r="E187" s="213" t="s">
        <v>1098</v>
      </c>
      <c r="F187" s="214" t="s">
        <v>1099</v>
      </c>
      <c r="G187" s="215" t="s">
        <v>140</v>
      </c>
      <c r="H187" s="216">
        <v>91</v>
      </c>
      <c r="I187" s="217"/>
      <c r="J187" s="218">
        <f>ROUND(I187*H187,2)</f>
        <v>0</v>
      </c>
      <c r="K187" s="214" t="s">
        <v>141</v>
      </c>
      <c r="L187" s="44"/>
      <c r="M187" s="219" t="s">
        <v>19</v>
      </c>
      <c r="N187" s="220" t="s">
        <v>47</v>
      </c>
      <c r="O187" s="84"/>
      <c r="P187" s="221">
        <f>O187*H187</f>
        <v>0</v>
      </c>
      <c r="Q187" s="221">
        <v>0</v>
      </c>
      <c r="R187" s="221">
        <f>Q187*H187</f>
        <v>0</v>
      </c>
      <c r="S187" s="221">
        <v>0.22</v>
      </c>
      <c r="T187" s="222">
        <f>S187*H187</f>
        <v>20.02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3" t="s">
        <v>142</v>
      </c>
      <c r="AT187" s="223" t="s">
        <v>137</v>
      </c>
      <c r="AU187" s="223" t="s">
        <v>87</v>
      </c>
      <c r="AY187" s="17" t="s">
        <v>135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7" t="s">
        <v>80</v>
      </c>
      <c r="BK187" s="224">
        <f>ROUND(I187*H187,2)</f>
        <v>0</v>
      </c>
      <c r="BL187" s="17" t="s">
        <v>142</v>
      </c>
      <c r="BM187" s="223" t="s">
        <v>1156</v>
      </c>
    </row>
    <row r="188" s="2" customFormat="1">
      <c r="A188" s="38"/>
      <c r="B188" s="39"/>
      <c r="C188" s="40"/>
      <c r="D188" s="225" t="s">
        <v>144</v>
      </c>
      <c r="E188" s="40"/>
      <c r="F188" s="226" t="s">
        <v>1101</v>
      </c>
      <c r="G188" s="40"/>
      <c r="H188" s="40"/>
      <c r="I188" s="227"/>
      <c r="J188" s="40"/>
      <c r="K188" s="40"/>
      <c r="L188" s="44"/>
      <c r="M188" s="228"/>
      <c r="N188" s="229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144</v>
      </c>
      <c r="AU188" s="17" t="s">
        <v>87</v>
      </c>
    </row>
    <row r="189" s="2" customFormat="1" ht="37.8" customHeight="1">
      <c r="A189" s="38"/>
      <c r="B189" s="39"/>
      <c r="C189" s="212" t="s">
        <v>284</v>
      </c>
      <c r="D189" s="212" t="s">
        <v>137</v>
      </c>
      <c r="E189" s="213" t="s">
        <v>1157</v>
      </c>
      <c r="F189" s="214" t="s">
        <v>1158</v>
      </c>
      <c r="G189" s="215" t="s">
        <v>140</v>
      </c>
      <c r="H189" s="216">
        <v>91</v>
      </c>
      <c r="I189" s="217"/>
      <c r="J189" s="218">
        <f>ROUND(I189*H189,2)</f>
        <v>0</v>
      </c>
      <c r="K189" s="214" t="s">
        <v>141</v>
      </c>
      <c r="L189" s="44"/>
      <c r="M189" s="219" t="s">
        <v>19</v>
      </c>
      <c r="N189" s="220" t="s">
        <v>47</v>
      </c>
      <c r="O189" s="84"/>
      <c r="P189" s="221">
        <f>O189*H189</f>
        <v>0</v>
      </c>
      <c r="Q189" s="221">
        <v>0</v>
      </c>
      <c r="R189" s="221">
        <f>Q189*H189</f>
        <v>0</v>
      </c>
      <c r="S189" s="221">
        <v>0.28999999999999998</v>
      </c>
      <c r="T189" s="222">
        <f>S189*H189</f>
        <v>26.389999999999997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3" t="s">
        <v>142</v>
      </c>
      <c r="AT189" s="223" t="s">
        <v>137</v>
      </c>
      <c r="AU189" s="223" t="s">
        <v>87</v>
      </c>
      <c r="AY189" s="17" t="s">
        <v>135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7" t="s">
        <v>80</v>
      </c>
      <c r="BK189" s="224">
        <f>ROUND(I189*H189,2)</f>
        <v>0</v>
      </c>
      <c r="BL189" s="17" t="s">
        <v>142</v>
      </c>
      <c r="BM189" s="223" t="s">
        <v>1159</v>
      </c>
    </row>
    <row r="190" s="2" customFormat="1">
      <c r="A190" s="38"/>
      <c r="B190" s="39"/>
      <c r="C190" s="40"/>
      <c r="D190" s="225" t="s">
        <v>144</v>
      </c>
      <c r="E190" s="40"/>
      <c r="F190" s="226" t="s">
        <v>1160</v>
      </c>
      <c r="G190" s="40"/>
      <c r="H190" s="40"/>
      <c r="I190" s="227"/>
      <c r="J190" s="40"/>
      <c r="K190" s="40"/>
      <c r="L190" s="44"/>
      <c r="M190" s="228"/>
      <c r="N190" s="229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144</v>
      </c>
      <c r="AU190" s="17" t="s">
        <v>87</v>
      </c>
    </row>
    <row r="191" s="13" customFormat="1">
      <c r="A191" s="13"/>
      <c r="B191" s="230"/>
      <c r="C191" s="231"/>
      <c r="D191" s="232" t="s">
        <v>146</v>
      </c>
      <c r="E191" s="233" t="s">
        <v>19</v>
      </c>
      <c r="F191" s="234" t="s">
        <v>1161</v>
      </c>
      <c r="G191" s="231"/>
      <c r="H191" s="233" t="s">
        <v>19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0" t="s">
        <v>146</v>
      </c>
      <c r="AU191" s="240" t="s">
        <v>87</v>
      </c>
      <c r="AV191" s="13" t="s">
        <v>80</v>
      </c>
      <c r="AW191" s="13" t="s">
        <v>37</v>
      </c>
      <c r="AX191" s="13" t="s">
        <v>76</v>
      </c>
      <c r="AY191" s="240" t="s">
        <v>135</v>
      </c>
    </row>
    <row r="192" s="14" customFormat="1">
      <c r="A192" s="14"/>
      <c r="B192" s="241"/>
      <c r="C192" s="242"/>
      <c r="D192" s="232" t="s">
        <v>146</v>
      </c>
      <c r="E192" s="243" t="s">
        <v>19</v>
      </c>
      <c r="F192" s="244" t="s">
        <v>1162</v>
      </c>
      <c r="G192" s="242"/>
      <c r="H192" s="245">
        <v>91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1" t="s">
        <v>146</v>
      </c>
      <c r="AU192" s="251" t="s">
        <v>87</v>
      </c>
      <c r="AV192" s="14" t="s">
        <v>87</v>
      </c>
      <c r="AW192" s="14" t="s">
        <v>37</v>
      </c>
      <c r="AX192" s="14" t="s">
        <v>80</v>
      </c>
      <c r="AY192" s="251" t="s">
        <v>135</v>
      </c>
    </row>
    <row r="193" s="12" customFormat="1" ht="22.8" customHeight="1">
      <c r="A193" s="12"/>
      <c r="B193" s="196"/>
      <c r="C193" s="197"/>
      <c r="D193" s="198" t="s">
        <v>75</v>
      </c>
      <c r="E193" s="210" t="s">
        <v>1163</v>
      </c>
      <c r="F193" s="210" t="s">
        <v>211</v>
      </c>
      <c r="G193" s="197"/>
      <c r="H193" s="197"/>
      <c r="I193" s="200"/>
      <c r="J193" s="211">
        <f>BK193</f>
        <v>0</v>
      </c>
      <c r="K193" s="197"/>
      <c r="L193" s="202"/>
      <c r="M193" s="203"/>
      <c r="N193" s="204"/>
      <c r="O193" s="204"/>
      <c r="P193" s="205">
        <f>SUM(P194:P197)</f>
        <v>0</v>
      </c>
      <c r="Q193" s="204"/>
      <c r="R193" s="205">
        <f>SUM(R194:R197)</f>
        <v>0.0040800000000000003</v>
      </c>
      <c r="S193" s="204"/>
      <c r="T193" s="206">
        <f>SUM(T194:T197)</f>
        <v>30.497999999999998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7" t="s">
        <v>80</v>
      </c>
      <c r="AT193" s="208" t="s">
        <v>75</v>
      </c>
      <c r="AU193" s="208" t="s">
        <v>80</v>
      </c>
      <c r="AY193" s="207" t="s">
        <v>135</v>
      </c>
      <c r="BK193" s="209">
        <f>SUM(BK194:BK197)</f>
        <v>0</v>
      </c>
    </row>
    <row r="194" s="2" customFormat="1" ht="24.15" customHeight="1">
      <c r="A194" s="38"/>
      <c r="B194" s="39"/>
      <c r="C194" s="212" t="s">
        <v>7</v>
      </c>
      <c r="D194" s="212" t="s">
        <v>137</v>
      </c>
      <c r="E194" s="213" t="s">
        <v>1164</v>
      </c>
      <c r="F194" s="214" t="s">
        <v>1165</v>
      </c>
      <c r="G194" s="215" t="s">
        <v>140</v>
      </c>
      <c r="H194" s="216">
        <v>102</v>
      </c>
      <c r="I194" s="217"/>
      <c r="J194" s="218">
        <f>ROUND(I194*H194,2)</f>
        <v>0</v>
      </c>
      <c r="K194" s="214" t="s">
        <v>141</v>
      </c>
      <c r="L194" s="44"/>
      <c r="M194" s="219" t="s">
        <v>19</v>
      </c>
      <c r="N194" s="220" t="s">
        <v>47</v>
      </c>
      <c r="O194" s="84"/>
      <c r="P194" s="221">
        <f>O194*H194</f>
        <v>0</v>
      </c>
      <c r="Q194" s="221">
        <v>1.0000000000000001E-05</v>
      </c>
      <c r="R194" s="221">
        <f>Q194*H194</f>
        <v>0.0010200000000000001</v>
      </c>
      <c r="S194" s="221">
        <v>0.091999999999999998</v>
      </c>
      <c r="T194" s="222">
        <f>S194*H194</f>
        <v>9.3840000000000003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3" t="s">
        <v>142</v>
      </c>
      <c r="AT194" s="223" t="s">
        <v>137</v>
      </c>
      <c r="AU194" s="223" t="s">
        <v>87</v>
      </c>
      <c r="AY194" s="17" t="s">
        <v>135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7" t="s">
        <v>80</v>
      </c>
      <c r="BK194" s="224">
        <f>ROUND(I194*H194,2)</f>
        <v>0</v>
      </c>
      <c r="BL194" s="17" t="s">
        <v>142</v>
      </c>
      <c r="BM194" s="223" t="s">
        <v>1166</v>
      </c>
    </row>
    <row r="195" s="2" customFormat="1">
      <c r="A195" s="38"/>
      <c r="B195" s="39"/>
      <c r="C195" s="40"/>
      <c r="D195" s="225" t="s">
        <v>144</v>
      </c>
      <c r="E195" s="40"/>
      <c r="F195" s="226" t="s">
        <v>1167</v>
      </c>
      <c r="G195" s="40"/>
      <c r="H195" s="40"/>
      <c r="I195" s="227"/>
      <c r="J195" s="40"/>
      <c r="K195" s="40"/>
      <c r="L195" s="44"/>
      <c r="M195" s="228"/>
      <c r="N195" s="229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144</v>
      </c>
      <c r="AU195" s="17" t="s">
        <v>87</v>
      </c>
    </row>
    <row r="196" s="2" customFormat="1" ht="24.15" customHeight="1">
      <c r="A196" s="38"/>
      <c r="B196" s="39"/>
      <c r="C196" s="212" t="s">
        <v>293</v>
      </c>
      <c r="D196" s="212" t="s">
        <v>137</v>
      </c>
      <c r="E196" s="213" t="s">
        <v>1168</v>
      </c>
      <c r="F196" s="214" t="s">
        <v>1169</v>
      </c>
      <c r="G196" s="215" t="s">
        <v>140</v>
      </c>
      <c r="H196" s="216">
        <v>102</v>
      </c>
      <c r="I196" s="217"/>
      <c r="J196" s="218">
        <f>ROUND(I196*H196,2)</f>
        <v>0</v>
      </c>
      <c r="K196" s="214" t="s">
        <v>141</v>
      </c>
      <c r="L196" s="44"/>
      <c r="M196" s="219" t="s">
        <v>19</v>
      </c>
      <c r="N196" s="220" t="s">
        <v>47</v>
      </c>
      <c r="O196" s="84"/>
      <c r="P196" s="221">
        <f>O196*H196</f>
        <v>0</v>
      </c>
      <c r="Q196" s="221">
        <v>3.0000000000000001E-05</v>
      </c>
      <c r="R196" s="221">
        <f>Q196*H196</f>
        <v>0.0030600000000000002</v>
      </c>
      <c r="S196" s="221">
        <v>0.20699999999999999</v>
      </c>
      <c r="T196" s="222">
        <f>S196*H196</f>
        <v>21.113999999999997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3" t="s">
        <v>142</v>
      </c>
      <c r="AT196" s="223" t="s">
        <v>137</v>
      </c>
      <c r="AU196" s="223" t="s">
        <v>87</v>
      </c>
      <c r="AY196" s="17" t="s">
        <v>135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7" t="s">
        <v>80</v>
      </c>
      <c r="BK196" s="224">
        <f>ROUND(I196*H196,2)</f>
        <v>0</v>
      </c>
      <c r="BL196" s="17" t="s">
        <v>142</v>
      </c>
      <c r="BM196" s="223" t="s">
        <v>1170</v>
      </c>
    </row>
    <row r="197" s="2" customFormat="1">
      <c r="A197" s="38"/>
      <c r="B197" s="39"/>
      <c r="C197" s="40"/>
      <c r="D197" s="225" t="s">
        <v>144</v>
      </c>
      <c r="E197" s="40"/>
      <c r="F197" s="226" t="s">
        <v>1171</v>
      </c>
      <c r="G197" s="40"/>
      <c r="H197" s="40"/>
      <c r="I197" s="227"/>
      <c r="J197" s="40"/>
      <c r="K197" s="40"/>
      <c r="L197" s="44"/>
      <c r="M197" s="228"/>
      <c r="N197" s="229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144</v>
      </c>
      <c r="AU197" s="17" t="s">
        <v>87</v>
      </c>
    </row>
    <row r="198" s="12" customFormat="1" ht="22.8" customHeight="1">
      <c r="A198" s="12"/>
      <c r="B198" s="196"/>
      <c r="C198" s="197"/>
      <c r="D198" s="198" t="s">
        <v>75</v>
      </c>
      <c r="E198" s="210" t="s">
        <v>1172</v>
      </c>
      <c r="F198" s="210" t="s">
        <v>1173</v>
      </c>
      <c r="G198" s="197"/>
      <c r="H198" s="197"/>
      <c r="I198" s="200"/>
      <c r="J198" s="211">
        <f>BK198</f>
        <v>0</v>
      </c>
      <c r="K198" s="197"/>
      <c r="L198" s="202"/>
      <c r="M198" s="203"/>
      <c r="N198" s="204"/>
      <c r="O198" s="204"/>
      <c r="P198" s="205">
        <f>SUM(P199:P206)</f>
        <v>0</v>
      </c>
      <c r="Q198" s="204"/>
      <c r="R198" s="205">
        <f>SUM(R199:R206)</f>
        <v>0</v>
      </c>
      <c r="S198" s="204"/>
      <c r="T198" s="206">
        <f>SUM(T199:T206)</f>
        <v>26.751000000000001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7" t="s">
        <v>80</v>
      </c>
      <c r="AT198" s="208" t="s">
        <v>75</v>
      </c>
      <c r="AU198" s="208" t="s">
        <v>80</v>
      </c>
      <c r="AY198" s="207" t="s">
        <v>135</v>
      </c>
      <c r="BK198" s="209">
        <f>SUM(BK199:BK206)</f>
        <v>0</v>
      </c>
    </row>
    <row r="199" s="2" customFormat="1" ht="33" customHeight="1">
      <c r="A199" s="38"/>
      <c r="B199" s="39"/>
      <c r="C199" s="212" t="s">
        <v>300</v>
      </c>
      <c r="D199" s="212" t="s">
        <v>137</v>
      </c>
      <c r="E199" s="213" t="s">
        <v>1174</v>
      </c>
      <c r="F199" s="214" t="s">
        <v>1175</v>
      </c>
      <c r="G199" s="215" t="s">
        <v>140</v>
      </c>
      <c r="H199" s="216">
        <v>37</v>
      </c>
      <c r="I199" s="217"/>
      <c r="J199" s="218">
        <f>ROUND(I199*H199,2)</f>
        <v>0</v>
      </c>
      <c r="K199" s="214" t="s">
        <v>141</v>
      </c>
      <c r="L199" s="44"/>
      <c r="M199" s="219" t="s">
        <v>19</v>
      </c>
      <c r="N199" s="220" t="s">
        <v>47</v>
      </c>
      <c r="O199" s="84"/>
      <c r="P199" s="221">
        <f>O199*H199</f>
        <v>0</v>
      </c>
      <c r="Q199" s="221">
        <v>0</v>
      </c>
      <c r="R199" s="221">
        <f>Q199*H199</f>
        <v>0</v>
      </c>
      <c r="S199" s="221">
        <v>0.098000000000000004</v>
      </c>
      <c r="T199" s="222">
        <f>S199*H199</f>
        <v>3.6260000000000003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3" t="s">
        <v>142</v>
      </c>
      <c r="AT199" s="223" t="s">
        <v>137</v>
      </c>
      <c r="AU199" s="223" t="s">
        <v>87</v>
      </c>
      <c r="AY199" s="17" t="s">
        <v>135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7" t="s">
        <v>80</v>
      </c>
      <c r="BK199" s="224">
        <f>ROUND(I199*H199,2)</f>
        <v>0</v>
      </c>
      <c r="BL199" s="17" t="s">
        <v>142</v>
      </c>
      <c r="BM199" s="223" t="s">
        <v>1176</v>
      </c>
    </row>
    <row r="200" s="2" customFormat="1">
      <c r="A200" s="38"/>
      <c r="B200" s="39"/>
      <c r="C200" s="40"/>
      <c r="D200" s="225" t="s">
        <v>144</v>
      </c>
      <c r="E200" s="40"/>
      <c r="F200" s="226" t="s">
        <v>1177</v>
      </c>
      <c r="G200" s="40"/>
      <c r="H200" s="40"/>
      <c r="I200" s="227"/>
      <c r="J200" s="40"/>
      <c r="K200" s="40"/>
      <c r="L200" s="44"/>
      <c r="M200" s="228"/>
      <c r="N200" s="229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144</v>
      </c>
      <c r="AU200" s="17" t="s">
        <v>87</v>
      </c>
    </row>
    <row r="201" s="13" customFormat="1">
      <c r="A201" s="13"/>
      <c r="B201" s="230"/>
      <c r="C201" s="231"/>
      <c r="D201" s="232" t="s">
        <v>146</v>
      </c>
      <c r="E201" s="233" t="s">
        <v>19</v>
      </c>
      <c r="F201" s="234" t="s">
        <v>1178</v>
      </c>
      <c r="G201" s="231"/>
      <c r="H201" s="233" t="s">
        <v>19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0" t="s">
        <v>146</v>
      </c>
      <c r="AU201" s="240" t="s">
        <v>87</v>
      </c>
      <c r="AV201" s="13" t="s">
        <v>80</v>
      </c>
      <c r="AW201" s="13" t="s">
        <v>37</v>
      </c>
      <c r="AX201" s="13" t="s">
        <v>76</v>
      </c>
      <c r="AY201" s="240" t="s">
        <v>135</v>
      </c>
    </row>
    <row r="202" s="14" customFormat="1">
      <c r="A202" s="14"/>
      <c r="B202" s="241"/>
      <c r="C202" s="242"/>
      <c r="D202" s="232" t="s">
        <v>146</v>
      </c>
      <c r="E202" s="243" t="s">
        <v>19</v>
      </c>
      <c r="F202" s="244" t="s">
        <v>1179</v>
      </c>
      <c r="G202" s="242"/>
      <c r="H202" s="245">
        <v>37</v>
      </c>
      <c r="I202" s="246"/>
      <c r="J202" s="242"/>
      <c r="K202" s="242"/>
      <c r="L202" s="247"/>
      <c r="M202" s="248"/>
      <c r="N202" s="249"/>
      <c r="O202" s="249"/>
      <c r="P202" s="249"/>
      <c r="Q202" s="249"/>
      <c r="R202" s="249"/>
      <c r="S202" s="249"/>
      <c r="T202" s="25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1" t="s">
        <v>146</v>
      </c>
      <c r="AU202" s="251" t="s">
        <v>87</v>
      </c>
      <c r="AV202" s="14" t="s">
        <v>87</v>
      </c>
      <c r="AW202" s="14" t="s">
        <v>37</v>
      </c>
      <c r="AX202" s="14" t="s">
        <v>80</v>
      </c>
      <c r="AY202" s="251" t="s">
        <v>135</v>
      </c>
    </row>
    <row r="203" s="2" customFormat="1" ht="33" customHeight="1">
      <c r="A203" s="38"/>
      <c r="B203" s="39"/>
      <c r="C203" s="212" t="s">
        <v>308</v>
      </c>
      <c r="D203" s="212" t="s">
        <v>137</v>
      </c>
      <c r="E203" s="213" t="s">
        <v>185</v>
      </c>
      <c r="F203" s="214" t="s">
        <v>186</v>
      </c>
      <c r="G203" s="215" t="s">
        <v>140</v>
      </c>
      <c r="H203" s="216">
        <v>37</v>
      </c>
      <c r="I203" s="217"/>
      <c r="J203" s="218">
        <f>ROUND(I203*H203,2)</f>
        <v>0</v>
      </c>
      <c r="K203" s="214" t="s">
        <v>141</v>
      </c>
      <c r="L203" s="44"/>
      <c r="M203" s="219" t="s">
        <v>19</v>
      </c>
      <c r="N203" s="220" t="s">
        <v>47</v>
      </c>
      <c r="O203" s="84"/>
      <c r="P203" s="221">
        <f>O203*H203</f>
        <v>0</v>
      </c>
      <c r="Q203" s="221">
        <v>0</v>
      </c>
      <c r="R203" s="221">
        <f>Q203*H203</f>
        <v>0</v>
      </c>
      <c r="S203" s="221">
        <v>0.625</v>
      </c>
      <c r="T203" s="222">
        <f>S203*H203</f>
        <v>23.125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3" t="s">
        <v>142</v>
      </c>
      <c r="AT203" s="223" t="s">
        <v>137</v>
      </c>
      <c r="AU203" s="223" t="s">
        <v>87</v>
      </c>
      <c r="AY203" s="17" t="s">
        <v>135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7" t="s">
        <v>80</v>
      </c>
      <c r="BK203" s="224">
        <f>ROUND(I203*H203,2)</f>
        <v>0</v>
      </c>
      <c r="BL203" s="17" t="s">
        <v>142</v>
      </c>
      <c r="BM203" s="223" t="s">
        <v>1180</v>
      </c>
    </row>
    <row r="204" s="2" customFormat="1">
      <c r="A204" s="38"/>
      <c r="B204" s="39"/>
      <c r="C204" s="40"/>
      <c r="D204" s="225" t="s">
        <v>144</v>
      </c>
      <c r="E204" s="40"/>
      <c r="F204" s="226" t="s">
        <v>188</v>
      </c>
      <c r="G204" s="40"/>
      <c r="H204" s="40"/>
      <c r="I204" s="227"/>
      <c r="J204" s="40"/>
      <c r="K204" s="40"/>
      <c r="L204" s="44"/>
      <c r="M204" s="228"/>
      <c r="N204" s="229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144</v>
      </c>
      <c r="AU204" s="17" t="s">
        <v>87</v>
      </c>
    </row>
    <row r="205" s="13" customFormat="1">
      <c r="A205" s="13"/>
      <c r="B205" s="230"/>
      <c r="C205" s="231"/>
      <c r="D205" s="232" t="s">
        <v>146</v>
      </c>
      <c r="E205" s="233" t="s">
        <v>19</v>
      </c>
      <c r="F205" s="234" t="s">
        <v>1181</v>
      </c>
      <c r="G205" s="231"/>
      <c r="H205" s="233" t="s">
        <v>19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0" t="s">
        <v>146</v>
      </c>
      <c r="AU205" s="240" t="s">
        <v>87</v>
      </c>
      <c r="AV205" s="13" t="s">
        <v>80</v>
      </c>
      <c r="AW205" s="13" t="s">
        <v>37</v>
      </c>
      <c r="AX205" s="13" t="s">
        <v>76</v>
      </c>
      <c r="AY205" s="240" t="s">
        <v>135</v>
      </c>
    </row>
    <row r="206" s="14" customFormat="1">
      <c r="A206" s="14"/>
      <c r="B206" s="241"/>
      <c r="C206" s="242"/>
      <c r="D206" s="232" t="s">
        <v>146</v>
      </c>
      <c r="E206" s="243" t="s">
        <v>19</v>
      </c>
      <c r="F206" s="244" t="s">
        <v>1179</v>
      </c>
      <c r="G206" s="242"/>
      <c r="H206" s="245">
        <v>37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1" t="s">
        <v>146</v>
      </c>
      <c r="AU206" s="251" t="s">
        <v>87</v>
      </c>
      <c r="AV206" s="14" t="s">
        <v>87</v>
      </c>
      <c r="AW206" s="14" t="s">
        <v>37</v>
      </c>
      <c r="AX206" s="14" t="s">
        <v>80</v>
      </c>
      <c r="AY206" s="251" t="s">
        <v>135</v>
      </c>
    </row>
    <row r="207" s="12" customFormat="1" ht="22.8" customHeight="1">
      <c r="A207" s="12"/>
      <c r="B207" s="196"/>
      <c r="C207" s="197"/>
      <c r="D207" s="198" t="s">
        <v>75</v>
      </c>
      <c r="E207" s="210" t="s">
        <v>1182</v>
      </c>
      <c r="F207" s="210" t="s">
        <v>1183</v>
      </c>
      <c r="G207" s="197"/>
      <c r="H207" s="197"/>
      <c r="I207" s="200"/>
      <c r="J207" s="211">
        <f>BK207</f>
        <v>0</v>
      </c>
      <c r="K207" s="197"/>
      <c r="L207" s="202"/>
      <c r="M207" s="203"/>
      <c r="N207" s="204"/>
      <c r="O207" s="204"/>
      <c r="P207" s="205">
        <f>SUM(P208:P215)</f>
        <v>0</v>
      </c>
      <c r="Q207" s="204"/>
      <c r="R207" s="205">
        <f>SUM(R208:R215)</f>
        <v>0</v>
      </c>
      <c r="S207" s="204"/>
      <c r="T207" s="206">
        <f>SUM(T208:T215)</f>
        <v>130.863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7" t="s">
        <v>80</v>
      </c>
      <c r="AT207" s="208" t="s">
        <v>75</v>
      </c>
      <c r="AU207" s="208" t="s">
        <v>80</v>
      </c>
      <c r="AY207" s="207" t="s">
        <v>135</v>
      </c>
      <c r="BK207" s="209">
        <f>SUM(BK208:BK215)</f>
        <v>0</v>
      </c>
    </row>
    <row r="208" s="2" customFormat="1" ht="33" customHeight="1">
      <c r="A208" s="38"/>
      <c r="B208" s="39"/>
      <c r="C208" s="212" t="s">
        <v>314</v>
      </c>
      <c r="D208" s="212" t="s">
        <v>137</v>
      </c>
      <c r="E208" s="213" t="s">
        <v>1184</v>
      </c>
      <c r="F208" s="214" t="s">
        <v>1185</v>
      </c>
      <c r="G208" s="215" t="s">
        <v>140</v>
      </c>
      <c r="H208" s="216">
        <v>181</v>
      </c>
      <c r="I208" s="217"/>
      <c r="J208" s="218">
        <f>ROUND(I208*H208,2)</f>
        <v>0</v>
      </c>
      <c r="K208" s="214" t="s">
        <v>141</v>
      </c>
      <c r="L208" s="44"/>
      <c r="M208" s="219" t="s">
        <v>19</v>
      </c>
      <c r="N208" s="220" t="s">
        <v>47</v>
      </c>
      <c r="O208" s="84"/>
      <c r="P208" s="221">
        <f>O208*H208</f>
        <v>0</v>
      </c>
      <c r="Q208" s="221">
        <v>0</v>
      </c>
      <c r="R208" s="221">
        <f>Q208*H208</f>
        <v>0</v>
      </c>
      <c r="S208" s="221">
        <v>0.098000000000000004</v>
      </c>
      <c r="T208" s="222">
        <f>S208*H208</f>
        <v>17.738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3" t="s">
        <v>142</v>
      </c>
      <c r="AT208" s="223" t="s">
        <v>137</v>
      </c>
      <c r="AU208" s="223" t="s">
        <v>87</v>
      </c>
      <c r="AY208" s="17" t="s">
        <v>135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7" t="s">
        <v>80</v>
      </c>
      <c r="BK208" s="224">
        <f>ROUND(I208*H208,2)</f>
        <v>0</v>
      </c>
      <c r="BL208" s="17" t="s">
        <v>142</v>
      </c>
      <c r="BM208" s="223" t="s">
        <v>1186</v>
      </c>
    </row>
    <row r="209" s="2" customFormat="1">
      <c r="A209" s="38"/>
      <c r="B209" s="39"/>
      <c r="C209" s="40"/>
      <c r="D209" s="225" t="s">
        <v>144</v>
      </c>
      <c r="E209" s="40"/>
      <c r="F209" s="226" t="s">
        <v>1187</v>
      </c>
      <c r="G209" s="40"/>
      <c r="H209" s="40"/>
      <c r="I209" s="227"/>
      <c r="J209" s="40"/>
      <c r="K209" s="40"/>
      <c r="L209" s="44"/>
      <c r="M209" s="228"/>
      <c r="N209" s="229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144</v>
      </c>
      <c r="AU209" s="17" t="s">
        <v>87</v>
      </c>
    </row>
    <row r="210" s="13" customFormat="1">
      <c r="A210" s="13"/>
      <c r="B210" s="230"/>
      <c r="C210" s="231"/>
      <c r="D210" s="232" t="s">
        <v>146</v>
      </c>
      <c r="E210" s="233" t="s">
        <v>19</v>
      </c>
      <c r="F210" s="234" t="s">
        <v>1178</v>
      </c>
      <c r="G210" s="231"/>
      <c r="H210" s="233" t="s">
        <v>19</v>
      </c>
      <c r="I210" s="235"/>
      <c r="J210" s="231"/>
      <c r="K210" s="231"/>
      <c r="L210" s="236"/>
      <c r="M210" s="237"/>
      <c r="N210" s="238"/>
      <c r="O210" s="238"/>
      <c r="P210" s="238"/>
      <c r="Q210" s="238"/>
      <c r="R210" s="238"/>
      <c r="S210" s="238"/>
      <c r="T210" s="23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0" t="s">
        <v>146</v>
      </c>
      <c r="AU210" s="240" t="s">
        <v>87</v>
      </c>
      <c r="AV210" s="13" t="s">
        <v>80</v>
      </c>
      <c r="AW210" s="13" t="s">
        <v>37</v>
      </c>
      <c r="AX210" s="13" t="s">
        <v>76</v>
      </c>
      <c r="AY210" s="240" t="s">
        <v>135</v>
      </c>
    </row>
    <row r="211" s="14" customFormat="1">
      <c r="A211" s="14"/>
      <c r="B211" s="241"/>
      <c r="C211" s="242"/>
      <c r="D211" s="232" t="s">
        <v>146</v>
      </c>
      <c r="E211" s="243" t="s">
        <v>19</v>
      </c>
      <c r="F211" s="244" t="s">
        <v>1188</v>
      </c>
      <c r="G211" s="242"/>
      <c r="H211" s="245">
        <v>181</v>
      </c>
      <c r="I211" s="246"/>
      <c r="J211" s="242"/>
      <c r="K211" s="242"/>
      <c r="L211" s="247"/>
      <c r="M211" s="248"/>
      <c r="N211" s="249"/>
      <c r="O211" s="249"/>
      <c r="P211" s="249"/>
      <c r="Q211" s="249"/>
      <c r="R211" s="249"/>
      <c r="S211" s="249"/>
      <c r="T211" s="25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1" t="s">
        <v>146</v>
      </c>
      <c r="AU211" s="251" t="s">
        <v>87</v>
      </c>
      <c r="AV211" s="14" t="s">
        <v>87</v>
      </c>
      <c r="AW211" s="14" t="s">
        <v>37</v>
      </c>
      <c r="AX211" s="14" t="s">
        <v>80</v>
      </c>
      <c r="AY211" s="251" t="s">
        <v>135</v>
      </c>
    </row>
    <row r="212" s="2" customFormat="1" ht="37.8" customHeight="1">
      <c r="A212" s="38"/>
      <c r="B212" s="39"/>
      <c r="C212" s="212" t="s">
        <v>321</v>
      </c>
      <c r="D212" s="212" t="s">
        <v>137</v>
      </c>
      <c r="E212" s="213" t="s">
        <v>1189</v>
      </c>
      <c r="F212" s="214" t="s">
        <v>1190</v>
      </c>
      <c r="G212" s="215" t="s">
        <v>140</v>
      </c>
      <c r="H212" s="216">
        <v>181</v>
      </c>
      <c r="I212" s="217"/>
      <c r="J212" s="218">
        <f>ROUND(I212*H212,2)</f>
        <v>0</v>
      </c>
      <c r="K212" s="214" t="s">
        <v>141</v>
      </c>
      <c r="L212" s="44"/>
      <c r="M212" s="219" t="s">
        <v>19</v>
      </c>
      <c r="N212" s="220" t="s">
        <v>47</v>
      </c>
      <c r="O212" s="84"/>
      <c r="P212" s="221">
        <f>O212*H212</f>
        <v>0</v>
      </c>
      <c r="Q212" s="221">
        <v>0</v>
      </c>
      <c r="R212" s="221">
        <f>Q212*H212</f>
        <v>0</v>
      </c>
      <c r="S212" s="221">
        <v>0.625</v>
      </c>
      <c r="T212" s="222">
        <f>S212*H212</f>
        <v>113.125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3" t="s">
        <v>142</v>
      </c>
      <c r="AT212" s="223" t="s">
        <v>137</v>
      </c>
      <c r="AU212" s="223" t="s">
        <v>87</v>
      </c>
      <c r="AY212" s="17" t="s">
        <v>135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7" t="s">
        <v>80</v>
      </c>
      <c r="BK212" s="224">
        <f>ROUND(I212*H212,2)</f>
        <v>0</v>
      </c>
      <c r="BL212" s="17" t="s">
        <v>142</v>
      </c>
      <c r="BM212" s="223" t="s">
        <v>1191</v>
      </c>
    </row>
    <row r="213" s="2" customFormat="1">
      <c r="A213" s="38"/>
      <c r="B213" s="39"/>
      <c r="C213" s="40"/>
      <c r="D213" s="225" t="s">
        <v>144</v>
      </c>
      <c r="E213" s="40"/>
      <c r="F213" s="226" t="s">
        <v>1192</v>
      </c>
      <c r="G213" s="40"/>
      <c r="H213" s="40"/>
      <c r="I213" s="227"/>
      <c r="J213" s="40"/>
      <c r="K213" s="40"/>
      <c r="L213" s="44"/>
      <c r="M213" s="228"/>
      <c r="N213" s="229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144</v>
      </c>
      <c r="AU213" s="17" t="s">
        <v>87</v>
      </c>
    </row>
    <row r="214" s="13" customFormat="1">
      <c r="A214" s="13"/>
      <c r="B214" s="230"/>
      <c r="C214" s="231"/>
      <c r="D214" s="232" t="s">
        <v>146</v>
      </c>
      <c r="E214" s="233" t="s">
        <v>19</v>
      </c>
      <c r="F214" s="234" t="s">
        <v>1193</v>
      </c>
      <c r="G214" s="231"/>
      <c r="H214" s="233" t="s">
        <v>19</v>
      </c>
      <c r="I214" s="235"/>
      <c r="J214" s="231"/>
      <c r="K214" s="231"/>
      <c r="L214" s="236"/>
      <c r="M214" s="237"/>
      <c r="N214" s="238"/>
      <c r="O214" s="238"/>
      <c r="P214" s="238"/>
      <c r="Q214" s="238"/>
      <c r="R214" s="238"/>
      <c r="S214" s="238"/>
      <c r="T214" s="23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0" t="s">
        <v>146</v>
      </c>
      <c r="AU214" s="240" t="s">
        <v>87</v>
      </c>
      <c r="AV214" s="13" t="s">
        <v>80</v>
      </c>
      <c r="AW214" s="13" t="s">
        <v>37</v>
      </c>
      <c r="AX214" s="13" t="s">
        <v>76</v>
      </c>
      <c r="AY214" s="240" t="s">
        <v>135</v>
      </c>
    </row>
    <row r="215" s="14" customFormat="1">
      <c r="A215" s="14"/>
      <c r="B215" s="241"/>
      <c r="C215" s="242"/>
      <c r="D215" s="232" t="s">
        <v>146</v>
      </c>
      <c r="E215" s="243" t="s">
        <v>19</v>
      </c>
      <c r="F215" s="244" t="s">
        <v>1188</v>
      </c>
      <c r="G215" s="242"/>
      <c r="H215" s="245">
        <v>181</v>
      </c>
      <c r="I215" s="246"/>
      <c r="J215" s="242"/>
      <c r="K215" s="242"/>
      <c r="L215" s="247"/>
      <c r="M215" s="248"/>
      <c r="N215" s="249"/>
      <c r="O215" s="249"/>
      <c r="P215" s="249"/>
      <c r="Q215" s="249"/>
      <c r="R215" s="249"/>
      <c r="S215" s="249"/>
      <c r="T215" s="25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1" t="s">
        <v>146</v>
      </c>
      <c r="AU215" s="251" t="s">
        <v>87</v>
      </c>
      <c r="AV215" s="14" t="s">
        <v>87</v>
      </c>
      <c r="AW215" s="14" t="s">
        <v>37</v>
      </c>
      <c r="AX215" s="14" t="s">
        <v>80</v>
      </c>
      <c r="AY215" s="251" t="s">
        <v>135</v>
      </c>
    </row>
    <row r="216" s="12" customFormat="1" ht="22.8" customHeight="1">
      <c r="A216" s="12"/>
      <c r="B216" s="196"/>
      <c r="C216" s="197"/>
      <c r="D216" s="198" t="s">
        <v>75</v>
      </c>
      <c r="E216" s="210" t="s">
        <v>1194</v>
      </c>
      <c r="F216" s="210" t="s">
        <v>1195</v>
      </c>
      <c r="G216" s="197"/>
      <c r="H216" s="197"/>
      <c r="I216" s="200"/>
      <c r="J216" s="211">
        <f>BK216</f>
        <v>0</v>
      </c>
      <c r="K216" s="197"/>
      <c r="L216" s="202"/>
      <c r="M216" s="203"/>
      <c r="N216" s="204"/>
      <c r="O216" s="204"/>
      <c r="P216" s="205">
        <f>SUM(P217:P224)</f>
        <v>0</v>
      </c>
      <c r="Q216" s="204"/>
      <c r="R216" s="205">
        <f>SUM(R217:R224)</f>
        <v>0</v>
      </c>
      <c r="S216" s="204"/>
      <c r="T216" s="206">
        <f>SUM(T217:T224)</f>
        <v>0.33799999999999997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7" t="s">
        <v>80</v>
      </c>
      <c r="AT216" s="208" t="s">
        <v>75</v>
      </c>
      <c r="AU216" s="208" t="s">
        <v>80</v>
      </c>
      <c r="AY216" s="207" t="s">
        <v>135</v>
      </c>
      <c r="BK216" s="209">
        <f>SUM(BK217:BK224)</f>
        <v>0</v>
      </c>
    </row>
    <row r="217" s="2" customFormat="1" ht="33" customHeight="1">
      <c r="A217" s="38"/>
      <c r="B217" s="39"/>
      <c r="C217" s="212" t="s">
        <v>326</v>
      </c>
      <c r="D217" s="212" t="s">
        <v>137</v>
      </c>
      <c r="E217" s="213" t="s">
        <v>1174</v>
      </c>
      <c r="F217" s="214" t="s">
        <v>1175</v>
      </c>
      <c r="G217" s="215" t="s">
        <v>140</v>
      </c>
      <c r="H217" s="216">
        <v>1</v>
      </c>
      <c r="I217" s="217"/>
      <c r="J217" s="218">
        <f>ROUND(I217*H217,2)</f>
        <v>0</v>
      </c>
      <c r="K217" s="214" t="s">
        <v>141</v>
      </c>
      <c r="L217" s="44"/>
      <c r="M217" s="219" t="s">
        <v>19</v>
      </c>
      <c r="N217" s="220" t="s">
        <v>47</v>
      </c>
      <c r="O217" s="84"/>
      <c r="P217" s="221">
        <f>O217*H217</f>
        <v>0</v>
      </c>
      <c r="Q217" s="221">
        <v>0</v>
      </c>
      <c r="R217" s="221">
        <f>Q217*H217</f>
        <v>0</v>
      </c>
      <c r="S217" s="221">
        <v>0.098000000000000004</v>
      </c>
      <c r="T217" s="222">
        <f>S217*H217</f>
        <v>0.098000000000000004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3" t="s">
        <v>142</v>
      </c>
      <c r="AT217" s="223" t="s">
        <v>137</v>
      </c>
      <c r="AU217" s="223" t="s">
        <v>87</v>
      </c>
      <c r="AY217" s="17" t="s">
        <v>135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7" t="s">
        <v>80</v>
      </c>
      <c r="BK217" s="224">
        <f>ROUND(I217*H217,2)</f>
        <v>0</v>
      </c>
      <c r="BL217" s="17" t="s">
        <v>142</v>
      </c>
      <c r="BM217" s="223" t="s">
        <v>1196</v>
      </c>
    </row>
    <row r="218" s="2" customFormat="1">
      <c r="A218" s="38"/>
      <c r="B218" s="39"/>
      <c r="C218" s="40"/>
      <c r="D218" s="225" t="s">
        <v>144</v>
      </c>
      <c r="E218" s="40"/>
      <c r="F218" s="226" t="s">
        <v>1177</v>
      </c>
      <c r="G218" s="40"/>
      <c r="H218" s="40"/>
      <c r="I218" s="227"/>
      <c r="J218" s="40"/>
      <c r="K218" s="40"/>
      <c r="L218" s="44"/>
      <c r="M218" s="228"/>
      <c r="N218" s="229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144</v>
      </c>
      <c r="AU218" s="17" t="s">
        <v>87</v>
      </c>
    </row>
    <row r="219" s="13" customFormat="1">
      <c r="A219" s="13"/>
      <c r="B219" s="230"/>
      <c r="C219" s="231"/>
      <c r="D219" s="232" t="s">
        <v>146</v>
      </c>
      <c r="E219" s="233" t="s">
        <v>19</v>
      </c>
      <c r="F219" s="234" t="s">
        <v>1178</v>
      </c>
      <c r="G219" s="231"/>
      <c r="H219" s="233" t="s">
        <v>19</v>
      </c>
      <c r="I219" s="235"/>
      <c r="J219" s="231"/>
      <c r="K219" s="231"/>
      <c r="L219" s="236"/>
      <c r="M219" s="237"/>
      <c r="N219" s="238"/>
      <c r="O219" s="238"/>
      <c r="P219" s="238"/>
      <c r="Q219" s="238"/>
      <c r="R219" s="238"/>
      <c r="S219" s="238"/>
      <c r="T219" s="23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0" t="s">
        <v>146</v>
      </c>
      <c r="AU219" s="240" t="s">
        <v>87</v>
      </c>
      <c r="AV219" s="13" t="s">
        <v>80</v>
      </c>
      <c r="AW219" s="13" t="s">
        <v>37</v>
      </c>
      <c r="AX219" s="13" t="s">
        <v>76</v>
      </c>
      <c r="AY219" s="240" t="s">
        <v>135</v>
      </c>
    </row>
    <row r="220" s="14" customFormat="1">
      <c r="A220" s="14"/>
      <c r="B220" s="241"/>
      <c r="C220" s="242"/>
      <c r="D220" s="232" t="s">
        <v>146</v>
      </c>
      <c r="E220" s="243" t="s">
        <v>19</v>
      </c>
      <c r="F220" s="244" t="s">
        <v>1197</v>
      </c>
      <c r="G220" s="242"/>
      <c r="H220" s="245">
        <v>1</v>
      </c>
      <c r="I220" s="246"/>
      <c r="J220" s="242"/>
      <c r="K220" s="242"/>
      <c r="L220" s="247"/>
      <c r="M220" s="248"/>
      <c r="N220" s="249"/>
      <c r="O220" s="249"/>
      <c r="P220" s="249"/>
      <c r="Q220" s="249"/>
      <c r="R220" s="249"/>
      <c r="S220" s="249"/>
      <c r="T220" s="25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1" t="s">
        <v>146</v>
      </c>
      <c r="AU220" s="251" t="s">
        <v>87</v>
      </c>
      <c r="AV220" s="14" t="s">
        <v>87</v>
      </c>
      <c r="AW220" s="14" t="s">
        <v>37</v>
      </c>
      <c r="AX220" s="14" t="s">
        <v>80</v>
      </c>
      <c r="AY220" s="251" t="s">
        <v>135</v>
      </c>
    </row>
    <row r="221" s="2" customFormat="1" ht="33" customHeight="1">
      <c r="A221" s="38"/>
      <c r="B221" s="39"/>
      <c r="C221" s="212" t="s">
        <v>332</v>
      </c>
      <c r="D221" s="212" t="s">
        <v>137</v>
      </c>
      <c r="E221" s="213" t="s">
        <v>1198</v>
      </c>
      <c r="F221" s="214" t="s">
        <v>1199</v>
      </c>
      <c r="G221" s="215" t="s">
        <v>140</v>
      </c>
      <c r="H221" s="216">
        <v>1</v>
      </c>
      <c r="I221" s="217"/>
      <c r="J221" s="218">
        <f>ROUND(I221*H221,2)</f>
        <v>0</v>
      </c>
      <c r="K221" s="214" t="s">
        <v>141</v>
      </c>
      <c r="L221" s="44"/>
      <c r="M221" s="219" t="s">
        <v>19</v>
      </c>
      <c r="N221" s="220" t="s">
        <v>47</v>
      </c>
      <c r="O221" s="84"/>
      <c r="P221" s="221">
        <f>O221*H221</f>
        <v>0</v>
      </c>
      <c r="Q221" s="221">
        <v>0</v>
      </c>
      <c r="R221" s="221">
        <f>Q221*H221</f>
        <v>0</v>
      </c>
      <c r="S221" s="221">
        <v>0.23999999999999999</v>
      </c>
      <c r="T221" s="222">
        <f>S221*H221</f>
        <v>0.23999999999999999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3" t="s">
        <v>142</v>
      </c>
      <c r="AT221" s="223" t="s">
        <v>137</v>
      </c>
      <c r="AU221" s="223" t="s">
        <v>87</v>
      </c>
      <c r="AY221" s="17" t="s">
        <v>135</v>
      </c>
      <c r="BE221" s="224">
        <f>IF(N221="základní",J221,0)</f>
        <v>0</v>
      </c>
      <c r="BF221" s="224">
        <f>IF(N221="snížená",J221,0)</f>
        <v>0</v>
      </c>
      <c r="BG221" s="224">
        <f>IF(N221="zákl. přenesená",J221,0)</f>
        <v>0</v>
      </c>
      <c r="BH221" s="224">
        <f>IF(N221="sníž. přenesená",J221,0)</f>
        <v>0</v>
      </c>
      <c r="BI221" s="224">
        <f>IF(N221="nulová",J221,0)</f>
        <v>0</v>
      </c>
      <c r="BJ221" s="17" t="s">
        <v>80</v>
      </c>
      <c r="BK221" s="224">
        <f>ROUND(I221*H221,2)</f>
        <v>0</v>
      </c>
      <c r="BL221" s="17" t="s">
        <v>142</v>
      </c>
      <c r="BM221" s="223" t="s">
        <v>1200</v>
      </c>
    </row>
    <row r="222" s="2" customFormat="1">
      <c r="A222" s="38"/>
      <c r="B222" s="39"/>
      <c r="C222" s="40"/>
      <c r="D222" s="225" t="s">
        <v>144</v>
      </c>
      <c r="E222" s="40"/>
      <c r="F222" s="226" t="s">
        <v>1201</v>
      </c>
      <c r="G222" s="40"/>
      <c r="H222" s="40"/>
      <c r="I222" s="227"/>
      <c r="J222" s="40"/>
      <c r="K222" s="40"/>
      <c r="L222" s="44"/>
      <c r="M222" s="228"/>
      <c r="N222" s="229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144</v>
      </c>
      <c r="AU222" s="17" t="s">
        <v>87</v>
      </c>
    </row>
    <row r="223" s="13" customFormat="1">
      <c r="A223" s="13"/>
      <c r="B223" s="230"/>
      <c r="C223" s="231"/>
      <c r="D223" s="232" t="s">
        <v>146</v>
      </c>
      <c r="E223" s="233" t="s">
        <v>19</v>
      </c>
      <c r="F223" s="234" t="s">
        <v>1202</v>
      </c>
      <c r="G223" s="231"/>
      <c r="H223" s="233" t="s">
        <v>19</v>
      </c>
      <c r="I223" s="235"/>
      <c r="J223" s="231"/>
      <c r="K223" s="231"/>
      <c r="L223" s="236"/>
      <c r="M223" s="237"/>
      <c r="N223" s="238"/>
      <c r="O223" s="238"/>
      <c r="P223" s="238"/>
      <c r="Q223" s="238"/>
      <c r="R223" s="238"/>
      <c r="S223" s="238"/>
      <c r="T223" s="23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0" t="s">
        <v>146</v>
      </c>
      <c r="AU223" s="240" t="s">
        <v>87</v>
      </c>
      <c r="AV223" s="13" t="s">
        <v>80</v>
      </c>
      <c r="AW223" s="13" t="s">
        <v>37</v>
      </c>
      <c r="AX223" s="13" t="s">
        <v>76</v>
      </c>
      <c r="AY223" s="240" t="s">
        <v>135</v>
      </c>
    </row>
    <row r="224" s="14" customFormat="1">
      <c r="A224" s="14"/>
      <c r="B224" s="241"/>
      <c r="C224" s="242"/>
      <c r="D224" s="232" t="s">
        <v>146</v>
      </c>
      <c r="E224" s="243" t="s">
        <v>19</v>
      </c>
      <c r="F224" s="244" t="s">
        <v>1197</v>
      </c>
      <c r="G224" s="242"/>
      <c r="H224" s="245">
        <v>1</v>
      </c>
      <c r="I224" s="246"/>
      <c r="J224" s="242"/>
      <c r="K224" s="242"/>
      <c r="L224" s="247"/>
      <c r="M224" s="248"/>
      <c r="N224" s="249"/>
      <c r="O224" s="249"/>
      <c r="P224" s="249"/>
      <c r="Q224" s="249"/>
      <c r="R224" s="249"/>
      <c r="S224" s="249"/>
      <c r="T224" s="25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1" t="s">
        <v>146</v>
      </c>
      <c r="AU224" s="251" t="s">
        <v>87</v>
      </c>
      <c r="AV224" s="14" t="s">
        <v>87</v>
      </c>
      <c r="AW224" s="14" t="s">
        <v>37</v>
      </c>
      <c r="AX224" s="14" t="s">
        <v>80</v>
      </c>
      <c r="AY224" s="251" t="s">
        <v>135</v>
      </c>
    </row>
    <row r="225" s="12" customFormat="1" ht="22.8" customHeight="1">
      <c r="A225" s="12"/>
      <c r="B225" s="196"/>
      <c r="C225" s="197"/>
      <c r="D225" s="198" t="s">
        <v>75</v>
      </c>
      <c r="E225" s="210" t="s">
        <v>1203</v>
      </c>
      <c r="F225" s="210" t="s">
        <v>1204</v>
      </c>
      <c r="G225" s="197"/>
      <c r="H225" s="197"/>
      <c r="I225" s="200"/>
      <c r="J225" s="211">
        <f>BK225</f>
        <v>0</v>
      </c>
      <c r="K225" s="197"/>
      <c r="L225" s="202"/>
      <c r="M225" s="203"/>
      <c r="N225" s="204"/>
      <c r="O225" s="204"/>
      <c r="P225" s="205">
        <f>SUM(P226:P233)</f>
        <v>0</v>
      </c>
      <c r="Q225" s="204"/>
      <c r="R225" s="205">
        <f>SUM(R226:R233)</f>
        <v>0</v>
      </c>
      <c r="S225" s="204"/>
      <c r="T225" s="206">
        <f>SUM(T226:T233)</f>
        <v>4.3380000000000001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7" t="s">
        <v>80</v>
      </c>
      <c r="AT225" s="208" t="s">
        <v>75</v>
      </c>
      <c r="AU225" s="208" t="s">
        <v>80</v>
      </c>
      <c r="AY225" s="207" t="s">
        <v>135</v>
      </c>
      <c r="BK225" s="209">
        <f>SUM(BK226:BK233)</f>
        <v>0</v>
      </c>
    </row>
    <row r="226" s="2" customFormat="1" ht="33" customHeight="1">
      <c r="A226" s="38"/>
      <c r="B226" s="39"/>
      <c r="C226" s="212" t="s">
        <v>341</v>
      </c>
      <c r="D226" s="212" t="s">
        <v>137</v>
      </c>
      <c r="E226" s="213" t="s">
        <v>1174</v>
      </c>
      <c r="F226" s="214" t="s">
        <v>1175</v>
      </c>
      <c r="G226" s="215" t="s">
        <v>140</v>
      </c>
      <c r="H226" s="216">
        <v>6</v>
      </c>
      <c r="I226" s="217"/>
      <c r="J226" s="218">
        <f>ROUND(I226*H226,2)</f>
        <v>0</v>
      </c>
      <c r="K226" s="214" t="s">
        <v>141</v>
      </c>
      <c r="L226" s="44"/>
      <c r="M226" s="219" t="s">
        <v>19</v>
      </c>
      <c r="N226" s="220" t="s">
        <v>47</v>
      </c>
      <c r="O226" s="84"/>
      <c r="P226" s="221">
        <f>O226*H226</f>
        <v>0</v>
      </c>
      <c r="Q226" s="221">
        <v>0</v>
      </c>
      <c r="R226" s="221">
        <f>Q226*H226</f>
        <v>0</v>
      </c>
      <c r="S226" s="221">
        <v>0.098000000000000004</v>
      </c>
      <c r="T226" s="222">
        <f>S226*H226</f>
        <v>0.58800000000000008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3" t="s">
        <v>142</v>
      </c>
      <c r="AT226" s="223" t="s">
        <v>137</v>
      </c>
      <c r="AU226" s="223" t="s">
        <v>87</v>
      </c>
      <c r="AY226" s="17" t="s">
        <v>135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7" t="s">
        <v>80</v>
      </c>
      <c r="BK226" s="224">
        <f>ROUND(I226*H226,2)</f>
        <v>0</v>
      </c>
      <c r="BL226" s="17" t="s">
        <v>142</v>
      </c>
      <c r="BM226" s="223" t="s">
        <v>1205</v>
      </c>
    </row>
    <row r="227" s="2" customFormat="1">
      <c r="A227" s="38"/>
      <c r="B227" s="39"/>
      <c r="C227" s="40"/>
      <c r="D227" s="225" t="s">
        <v>144</v>
      </c>
      <c r="E227" s="40"/>
      <c r="F227" s="226" t="s">
        <v>1177</v>
      </c>
      <c r="G227" s="40"/>
      <c r="H227" s="40"/>
      <c r="I227" s="227"/>
      <c r="J227" s="40"/>
      <c r="K227" s="40"/>
      <c r="L227" s="44"/>
      <c r="M227" s="228"/>
      <c r="N227" s="229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144</v>
      </c>
      <c r="AU227" s="17" t="s">
        <v>87</v>
      </c>
    </row>
    <row r="228" s="13" customFormat="1">
      <c r="A228" s="13"/>
      <c r="B228" s="230"/>
      <c r="C228" s="231"/>
      <c r="D228" s="232" t="s">
        <v>146</v>
      </c>
      <c r="E228" s="233" t="s">
        <v>19</v>
      </c>
      <c r="F228" s="234" t="s">
        <v>1178</v>
      </c>
      <c r="G228" s="231"/>
      <c r="H228" s="233" t="s">
        <v>19</v>
      </c>
      <c r="I228" s="235"/>
      <c r="J228" s="231"/>
      <c r="K228" s="231"/>
      <c r="L228" s="236"/>
      <c r="M228" s="237"/>
      <c r="N228" s="238"/>
      <c r="O228" s="238"/>
      <c r="P228" s="238"/>
      <c r="Q228" s="238"/>
      <c r="R228" s="238"/>
      <c r="S228" s="238"/>
      <c r="T228" s="23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0" t="s">
        <v>146</v>
      </c>
      <c r="AU228" s="240" t="s">
        <v>87</v>
      </c>
      <c r="AV228" s="13" t="s">
        <v>80</v>
      </c>
      <c r="AW228" s="13" t="s">
        <v>37</v>
      </c>
      <c r="AX228" s="13" t="s">
        <v>76</v>
      </c>
      <c r="AY228" s="240" t="s">
        <v>135</v>
      </c>
    </row>
    <row r="229" s="14" customFormat="1">
      <c r="A229" s="14"/>
      <c r="B229" s="241"/>
      <c r="C229" s="242"/>
      <c r="D229" s="232" t="s">
        <v>146</v>
      </c>
      <c r="E229" s="243" t="s">
        <v>19</v>
      </c>
      <c r="F229" s="244" t="s">
        <v>1206</v>
      </c>
      <c r="G229" s="242"/>
      <c r="H229" s="245">
        <v>6</v>
      </c>
      <c r="I229" s="246"/>
      <c r="J229" s="242"/>
      <c r="K229" s="242"/>
      <c r="L229" s="247"/>
      <c r="M229" s="248"/>
      <c r="N229" s="249"/>
      <c r="O229" s="249"/>
      <c r="P229" s="249"/>
      <c r="Q229" s="249"/>
      <c r="R229" s="249"/>
      <c r="S229" s="249"/>
      <c r="T229" s="25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1" t="s">
        <v>146</v>
      </c>
      <c r="AU229" s="251" t="s">
        <v>87</v>
      </c>
      <c r="AV229" s="14" t="s">
        <v>87</v>
      </c>
      <c r="AW229" s="14" t="s">
        <v>37</v>
      </c>
      <c r="AX229" s="14" t="s">
        <v>80</v>
      </c>
      <c r="AY229" s="251" t="s">
        <v>135</v>
      </c>
    </row>
    <row r="230" s="2" customFormat="1" ht="33" customHeight="1">
      <c r="A230" s="38"/>
      <c r="B230" s="39"/>
      <c r="C230" s="212" t="s">
        <v>348</v>
      </c>
      <c r="D230" s="212" t="s">
        <v>137</v>
      </c>
      <c r="E230" s="213" t="s">
        <v>185</v>
      </c>
      <c r="F230" s="214" t="s">
        <v>186</v>
      </c>
      <c r="G230" s="215" t="s">
        <v>140</v>
      </c>
      <c r="H230" s="216">
        <v>6</v>
      </c>
      <c r="I230" s="217"/>
      <c r="J230" s="218">
        <f>ROUND(I230*H230,2)</f>
        <v>0</v>
      </c>
      <c r="K230" s="214" t="s">
        <v>141</v>
      </c>
      <c r="L230" s="44"/>
      <c r="M230" s="219" t="s">
        <v>19</v>
      </c>
      <c r="N230" s="220" t="s">
        <v>47</v>
      </c>
      <c r="O230" s="84"/>
      <c r="P230" s="221">
        <f>O230*H230</f>
        <v>0</v>
      </c>
      <c r="Q230" s="221">
        <v>0</v>
      </c>
      <c r="R230" s="221">
        <f>Q230*H230</f>
        <v>0</v>
      </c>
      <c r="S230" s="221">
        <v>0.625</v>
      </c>
      <c r="T230" s="222">
        <f>S230*H230</f>
        <v>3.75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3" t="s">
        <v>142</v>
      </c>
      <c r="AT230" s="223" t="s">
        <v>137</v>
      </c>
      <c r="AU230" s="223" t="s">
        <v>87</v>
      </c>
      <c r="AY230" s="17" t="s">
        <v>135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7" t="s">
        <v>80</v>
      </c>
      <c r="BK230" s="224">
        <f>ROUND(I230*H230,2)</f>
        <v>0</v>
      </c>
      <c r="BL230" s="17" t="s">
        <v>142</v>
      </c>
      <c r="BM230" s="223" t="s">
        <v>1207</v>
      </c>
    </row>
    <row r="231" s="2" customFormat="1">
      <c r="A231" s="38"/>
      <c r="B231" s="39"/>
      <c r="C231" s="40"/>
      <c r="D231" s="225" t="s">
        <v>144</v>
      </c>
      <c r="E231" s="40"/>
      <c r="F231" s="226" t="s">
        <v>188</v>
      </c>
      <c r="G231" s="40"/>
      <c r="H231" s="40"/>
      <c r="I231" s="227"/>
      <c r="J231" s="40"/>
      <c r="K231" s="40"/>
      <c r="L231" s="44"/>
      <c r="M231" s="228"/>
      <c r="N231" s="229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144</v>
      </c>
      <c r="AU231" s="17" t="s">
        <v>87</v>
      </c>
    </row>
    <row r="232" s="13" customFormat="1">
      <c r="A232" s="13"/>
      <c r="B232" s="230"/>
      <c r="C232" s="231"/>
      <c r="D232" s="232" t="s">
        <v>146</v>
      </c>
      <c r="E232" s="233" t="s">
        <v>19</v>
      </c>
      <c r="F232" s="234" t="s">
        <v>1193</v>
      </c>
      <c r="G232" s="231"/>
      <c r="H232" s="233" t="s">
        <v>19</v>
      </c>
      <c r="I232" s="235"/>
      <c r="J232" s="231"/>
      <c r="K232" s="231"/>
      <c r="L232" s="236"/>
      <c r="M232" s="237"/>
      <c r="N232" s="238"/>
      <c r="O232" s="238"/>
      <c r="P232" s="238"/>
      <c r="Q232" s="238"/>
      <c r="R232" s="238"/>
      <c r="S232" s="238"/>
      <c r="T232" s="23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0" t="s">
        <v>146</v>
      </c>
      <c r="AU232" s="240" t="s">
        <v>87</v>
      </c>
      <c r="AV232" s="13" t="s">
        <v>80</v>
      </c>
      <c r="AW232" s="13" t="s">
        <v>37</v>
      </c>
      <c r="AX232" s="13" t="s">
        <v>76</v>
      </c>
      <c r="AY232" s="240" t="s">
        <v>135</v>
      </c>
    </row>
    <row r="233" s="14" customFormat="1">
      <c r="A233" s="14"/>
      <c r="B233" s="241"/>
      <c r="C233" s="242"/>
      <c r="D233" s="232" t="s">
        <v>146</v>
      </c>
      <c r="E233" s="243" t="s">
        <v>19</v>
      </c>
      <c r="F233" s="244" t="s">
        <v>1206</v>
      </c>
      <c r="G233" s="242"/>
      <c r="H233" s="245">
        <v>6</v>
      </c>
      <c r="I233" s="246"/>
      <c r="J233" s="242"/>
      <c r="K233" s="242"/>
      <c r="L233" s="247"/>
      <c r="M233" s="248"/>
      <c r="N233" s="249"/>
      <c r="O233" s="249"/>
      <c r="P233" s="249"/>
      <c r="Q233" s="249"/>
      <c r="R233" s="249"/>
      <c r="S233" s="249"/>
      <c r="T233" s="25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1" t="s">
        <v>146</v>
      </c>
      <c r="AU233" s="251" t="s">
        <v>87</v>
      </c>
      <c r="AV233" s="14" t="s">
        <v>87</v>
      </c>
      <c r="AW233" s="14" t="s">
        <v>37</v>
      </c>
      <c r="AX233" s="14" t="s">
        <v>80</v>
      </c>
      <c r="AY233" s="251" t="s">
        <v>135</v>
      </c>
    </row>
    <row r="234" s="12" customFormat="1" ht="22.8" customHeight="1">
      <c r="A234" s="12"/>
      <c r="B234" s="196"/>
      <c r="C234" s="197"/>
      <c r="D234" s="198" t="s">
        <v>75</v>
      </c>
      <c r="E234" s="210" t="s">
        <v>1208</v>
      </c>
      <c r="F234" s="210" t="s">
        <v>1209</v>
      </c>
      <c r="G234" s="197"/>
      <c r="H234" s="197"/>
      <c r="I234" s="200"/>
      <c r="J234" s="211">
        <f>BK234</f>
        <v>0</v>
      </c>
      <c r="K234" s="197"/>
      <c r="L234" s="202"/>
      <c r="M234" s="203"/>
      <c r="N234" s="204"/>
      <c r="O234" s="204"/>
      <c r="P234" s="205">
        <f>SUM(P235:P236)</f>
        <v>0</v>
      </c>
      <c r="Q234" s="204"/>
      <c r="R234" s="205">
        <f>SUM(R235:R236)</f>
        <v>3.0000000000000004E-05</v>
      </c>
      <c r="S234" s="204"/>
      <c r="T234" s="206">
        <f>SUM(T235:T236)</f>
        <v>0.27600000000000002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7" t="s">
        <v>80</v>
      </c>
      <c r="AT234" s="208" t="s">
        <v>75</v>
      </c>
      <c r="AU234" s="208" t="s">
        <v>80</v>
      </c>
      <c r="AY234" s="207" t="s">
        <v>135</v>
      </c>
      <c r="BK234" s="209">
        <f>SUM(BK235:BK236)</f>
        <v>0</v>
      </c>
    </row>
    <row r="235" s="2" customFormat="1" ht="24.15" customHeight="1">
      <c r="A235" s="38"/>
      <c r="B235" s="39"/>
      <c r="C235" s="212" t="s">
        <v>353</v>
      </c>
      <c r="D235" s="212" t="s">
        <v>137</v>
      </c>
      <c r="E235" s="213" t="s">
        <v>206</v>
      </c>
      <c r="F235" s="214" t="s">
        <v>207</v>
      </c>
      <c r="G235" s="215" t="s">
        <v>140</v>
      </c>
      <c r="H235" s="216">
        <v>3</v>
      </c>
      <c r="I235" s="217"/>
      <c r="J235" s="218">
        <f>ROUND(I235*H235,2)</f>
        <v>0</v>
      </c>
      <c r="K235" s="214" t="s">
        <v>141</v>
      </c>
      <c r="L235" s="44"/>
      <c r="M235" s="219" t="s">
        <v>19</v>
      </c>
      <c r="N235" s="220" t="s">
        <v>47</v>
      </c>
      <c r="O235" s="84"/>
      <c r="P235" s="221">
        <f>O235*H235</f>
        <v>0</v>
      </c>
      <c r="Q235" s="221">
        <v>1.0000000000000001E-05</v>
      </c>
      <c r="R235" s="221">
        <f>Q235*H235</f>
        <v>3.0000000000000004E-05</v>
      </c>
      <c r="S235" s="221">
        <v>0.091999999999999998</v>
      </c>
      <c r="T235" s="222">
        <f>S235*H235</f>
        <v>0.27600000000000002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3" t="s">
        <v>142</v>
      </c>
      <c r="AT235" s="223" t="s">
        <v>137</v>
      </c>
      <c r="AU235" s="223" t="s">
        <v>87</v>
      </c>
      <c r="AY235" s="17" t="s">
        <v>135</v>
      </c>
      <c r="BE235" s="224">
        <f>IF(N235="základní",J235,0)</f>
        <v>0</v>
      </c>
      <c r="BF235" s="224">
        <f>IF(N235="snížená",J235,0)</f>
        <v>0</v>
      </c>
      <c r="BG235" s="224">
        <f>IF(N235="zákl. přenesená",J235,0)</f>
        <v>0</v>
      </c>
      <c r="BH235" s="224">
        <f>IF(N235="sníž. přenesená",J235,0)</f>
        <v>0</v>
      </c>
      <c r="BI235" s="224">
        <f>IF(N235="nulová",J235,0)</f>
        <v>0</v>
      </c>
      <c r="BJ235" s="17" t="s">
        <v>80</v>
      </c>
      <c r="BK235" s="224">
        <f>ROUND(I235*H235,2)</f>
        <v>0</v>
      </c>
      <c r="BL235" s="17" t="s">
        <v>142</v>
      </c>
      <c r="BM235" s="223" t="s">
        <v>1210</v>
      </c>
    </row>
    <row r="236" s="2" customFormat="1">
      <c r="A236" s="38"/>
      <c r="B236" s="39"/>
      <c r="C236" s="40"/>
      <c r="D236" s="225" t="s">
        <v>144</v>
      </c>
      <c r="E236" s="40"/>
      <c r="F236" s="226" t="s">
        <v>209</v>
      </c>
      <c r="G236" s="40"/>
      <c r="H236" s="40"/>
      <c r="I236" s="227"/>
      <c r="J236" s="40"/>
      <c r="K236" s="40"/>
      <c r="L236" s="44"/>
      <c r="M236" s="228"/>
      <c r="N236" s="229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144</v>
      </c>
      <c r="AU236" s="17" t="s">
        <v>87</v>
      </c>
    </row>
    <row r="237" s="12" customFormat="1" ht="22.8" customHeight="1">
      <c r="A237" s="12"/>
      <c r="B237" s="196"/>
      <c r="C237" s="197"/>
      <c r="D237" s="198" t="s">
        <v>75</v>
      </c>
      <c r="E237" s="210" t="s">
        <v>1211</v>
      </c>
      <c r="F237" s="210" t="s">
        <v>1212</v>
      </c>
      <c r="G237" s="197"/>
      <c r="H237" s="197"/>
      <c r="I237" s="200"/>
      <c r="J237" s="211">
        <f>BK237</f>
        <v>0</v>
      </c>
      <c r="K237" s="197"/>
      <c r="L237" s="202"/>
      <c r="M237" s="203"/>
      <c r="N237" s="204"/>
      <c r="O237" s="204"/>
      <c r="P237" s="205">
        <f>SUM(P238:P244)</f>
        <v>0</v>
      </c>
      <c r="Q237" s="204"/>
      <c r="R237" s="205">
        <f>SUM(R238:R244)</f>
        <v>0</v>
      </c>
      <c r="S237" s="204"/>
      <c r="T237" s="206">
        <f>SUM(T238:T244)</f>
        <v>145.19999999999999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7" t="s">
        <v>80</v>
      </c>
      <c r="AT237" s="208" t="s">
        <v>75</v>
      </c>
      <c r="AU237" s="208" t="s">
        <v>80</v>
      </c>
      <c r="AY237" s="207" t="s">
        <v>135</v>
      </c>
      <c r="BK237" s="209">
        <f>SUM(BK238:BK244)</f>
        <v>0</v>
      </c>
    </row>
    <row r="238" s="2" customFormat="1" ht="37.8" customHeight="1">
      <c r="A238" s="38"/>
      <c r="B238" s="39"/>
      <c r="C238" s="212" t="s">
        <v>359</v>
      </c>
      <c r="D238" s="212" t="s">
        <v>137</v>
      </c>
      <c r="E238" s="213" t="s">
        <v>1213</v>
      </c>
      <c r="F238" s="214" t="s">
        <v>1214</v>
      </c>
      <c r="G238" s="215" t="s">
        <v>140</v>
      </c>
      <c r="H238" s="216">
        <v>264</v>
      </c>
      <c r="I238" s="217"/>
      <c r="J238" s="218">
        <f>ROUND(I238*H238,2)</f>
        <v>0</v>
      </c>
      <c r="K238" s="214" t="s">
        <v>141</v>
      </c>
      <c r="L238" s="44"/>
      <c r="M238" s="219" t="s">
        <v>19</v>
      </c>
      <c r="N238" s="220" t="s">
        <v>47</v>
      </c>
      <c r="O238" s="84"/>
      <c r="P238" s="221">
        <f>O238*H238</f>
        <v>0</v>
      </c>
      <c r="Q238" s="221">
        <v>0</v>
      </c>
      <c r="R238" s="221">
        <f>Q238*H238</f>
        <v>0</v>
      </c>
      <c r="S238" s="221">
        <v>0.26000000000000001</v>
      </c>
      <c r="T238" s="222">
        <f>S238*H238</f>
        <v>68.640000000000001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3" t="s">
        <v>142</v>
      </c>
      <c r="AT238" s="223" t="s">
        <v>137</v>
      </c>
      <c r="AU238" s="223" t="s">
        <v>87</v>
      </c>
      <c r="AY238" s="17" t="s">
        <v>135</v>
      </c>
      <c r="BE238" s="224">
        <f>IF(N238="základní",J238,0)</f>
        <v>0</v>
      </c>
      <c r="BF238" s="224">
        <f>IF(N238="snížená",J238,0)</f>
        <v>0</v>
      </c>
      <c r="BG238" s="224">
        <f>IF(N238="zákl. přenesená",J238,0)</f>
        <v>0</v>
      </c>
      <c r="BH238" s="224">
        <f>IF(N238="sníž. přenesená",J238,0)</f>
        <v>0</v>
      </c>
      <c r="BI238" s="224">
        <f>IF(N238="nulová",J238,0)</f>
        <v>0</v>
      </c>
      <c r="BJ238" s="17" t="s">
        <v>80</v>
      </c>
      <c r="BK238" s="224">
        <f>ROUND(I238*H238,2)</f>
        <v>0</v>
      </c>
      <c r="BL238" s="17" t="s">
        <v>142</v>
      </c>
      <c r="BM238" s="223" t="s">
        <v>1215</v>
      </c>
    </row>
    <row r="239" s="2" customFormat="1">
      <c r="A239" s="38"/>
      <c r="B239" s="39"/>
      <c r="C239" s="40"/>
      <c r="D239" s="225" t="s">
        <v>144</v>
      </c>
      <c r="E239" s="40"/>
      <c r="F239" s="226" t="s">
        <v>1216</v>
      </c>
      <c r="G239" s="40"/>
      <c r="H239" s="40"/>
      <c r="I239" s="227"/>
      <c r="J239" s="40"/>
      <c r="K239" s="40"/>
      <c r="L239" s="44"/>
      <c r="M239" s="228"/>
      <c r="N239" s="229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144</v>
      </c>
      <c r="AU239" s="17" t="s">
        <v>87</v>
      </c>
    </row>
    <row r="240" s="2" customFormat="1">
      <c r="A240" s="38"/>
      <c r="B240" s="39"/>
      <c r="C240" s="40"/>
      <c r="D240" s="232" t="s">
        <v>232</v>
      </c>
      <c r="E240" s="40"/>
      <c r="F240" s="263" t="s">
        <v>1217</v>
      </c>
      <c r="G240" s="40"/>
      <c r="H240" s="40"/>
      <c r="I240" s="227"/>
      <c r="J240" s="40"/>
      <c r="K240" s="40"/>
      <c r="L240" s="44"/>
      <c r="M240" s="228"/>
      <c r="N240" s="229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232</v>
      </c>
      <c r="AU240" s="17" t="s">
        <v>87</v>
      </c>
    </row>
    <row r="241" s="2" customFormat="1" ht="37.8" customHeight="1">
      <c r="A241" s="38"/>
      <c r="B241" s="39"/>
      <c r="C241" s="212" t="s">
        <v>365</v>
      </c>
      <c r="D241" s="212" t="s">
        <v>137</v>
      </c>
      <c r="E241" s="213" t="s">
        <v>1218</v>
      </c>
      <c r="F241" s="214" t="s">
        <v>1219</v>
      </c>
      <c r="G241" s="215" t="s">
        <v>140</v>
      </c>
      <c r="H241" s="216">
        <v>264</v>
      </c>
      <c r="I241" s="217"/>
      <c r="J241" s="218">
        <f>ROUND(I241*H241,2)</f>
        <v>0</v>
      </c>
      <c r="K241" s="214" t="s">
        <v>141</v>
      </c>
      <c r="L241" s="44"/>
      <c r="M241" s="219" t="s">
        <v>19</v>
      </c>
      <c r="N241" s="220" t="s">
        <v>47</v>
      </c>
      <c r="O241" s="84"/>
      <c r="P241" s="221">
        <f>O241*H241</f>
        <v>0</v>
      </c>
      <c r="Q241" s="221">
        <v>0</v>
      </c>
      <c r="R241" s="221">
        <f>Q241*H241</f>
        <v>0</v>
      </c>
      <c r="S241" s="221">
        <v>0.28999999999999998</v>
      </c>
      <c r="T241" s="222">
        <f>S241*H241</f>
        <v>76.559999999999988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3" t="s">
        <v>142</v>
      </c>
      <c r="AT241" s="223" t="s">
        <v>137</v>
      </c>
      <c r="AU241" s="223" t="s">
        <v>87</v>
      </c>
      <c r="AY241" s="17" t="s">
        <v>135</v>
      </c>
      <c r="BE241" s="224">
        <f>IF(N241="základní",J241,0)</f>
        <v>0</v>
      </c>
      <c r="BF241" s="224">
        <f>IF(N241="snížená",J241,0)</f>
        <v>0</v>
      </c>
      <c r="BG241" s="224">
        <f>IF(N241="zákl. přenesená",J241,0)</f>
        <v>0</v>
      </c>
      <c r="BH241" s="224">
        <f>IF(N241="sníž. přenesená",J241,0)</f>
        <v>0</v>
      </c>
      <c r="BI241" s="224">
        <f>IF(N241="nulová",J241,0)</f>
        <v>0</v>
      </c>
      <c r="BJ241" s="17" t="s">
        <v>80</v>
      </c>
      <c r="BK241" s="224">
        <f>ROUND(I241*H241,2)</f>
        <v>0</v>
      </c>
      <c r="BL241" s="17" t="s">
        <v>142</v>
      </c>
      <c r="BM241" s="223" t="s">
        <v>1220</v>
      </c>
    </row>
    <row r="242" s="2" customFormat="1">
      <c r="A242" s="38"/>
      <c r="B242" s="39"/>
      <c r="C242" s="40"/>
      <c r="D242" s="225" t="s">
        <v>144</v>
      </c>
      <c r="E242" s="40"/>
      <c r="F242" s="226" t="s">
        <v>1221</v>
      </c>
      <c r="G242" s="40"/>
      <c r="H242" s="40"/>
      <c r="I242" s="227"/>
      <c r="J242" s="40"/>
      <c r="K242" s="40"/>
      <c r="L242" s="44"/>
      <c r="M242" s="228"/>
      <c r="N242" s="229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144</v>
      </c>
      <c r="AU242" s="17" t="s">
        <v>87</v>
      </c>
    </row>
    <row r="243" s="13" customFormat="1">
      <c r="A243" s="13"/>
      <c r="B243" s="230"/>
      <c r="C243" s="231"/>
      <c r="D243" s="232" t="s">
        <v>146</v>
      </c>
      <c r="E243" s="233" t="s">
        <v>19</v>
      </c>
      <c r="F243" s="234" t="s">
        <v>1222</v>
      </c>
      <c r="G243" s="231"/>
      <c r="H243" s="233" t="s">
        <v>19</v>
      </c>
      <c r="I243" s="235"/>
      <c r="J243" s="231"/>
      <c r="K243" s="231"/>
      <c r="L243" s="236"/>
      <c r="M243" s="237"/>
      <c r="N243" s="238"/>
      <c r="O243" s="238"/>
      <c r="P243" s="238"/>
      <c r="Q243" s="238"/>
      <c r="R243" s="238"/>
      <c r="S243" s="238"/>
      <c r="T243" s="23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0" t="s">
        <v>146</v>
      </c>
      <c r="AU243" s="240" t="s">
        <v>87</v>
      </c>
      <c r="AV243" s="13" t="s">
        <v>80</v>
      </c>
      <c r="AW243" s="13" t="s">
        <v>37</v>
      </c>
      <c r="AX243" s="13" t="s">
        <v>76</v>
      </c>
      <c r="AY243" s="240" t="s">
        <v>135</v>
      </c>
    </row>
    <row r="244" s="14" customFormat="1">
      <c r="A244" s="14"/>
      <c r="B244" s="241"/>
      <c r="C244" s="242"/>
      <c r="D244" s="232" t="s">
        <v>146</v>
      </c>
      <c r="E244" s="243" t="s">
        <v>19</v>
      </c>
      <c r="F244" s="244" t="s">
        <v>1223</v>
      </c>
      <c r="G244" s="242"/>
      <c r="H244" s="245">
        <v>264</v>
      </c>
      <c r="I244" s="246"/>
      <c r="J244" s="242"/>
      <c r="K244" s="242"/>
      <c r="L244" s="247"/>
      <c r="M244" s="248"/>
      <c r="N244" s="249"/>
      <c r="O244" s="249"/>
      <c r="P244" s="249"/>
      <c r="Q244" s="249"/>
      <c r="R244" s="249"/>
      <c r="S244" s="249"/>
      <c r="T244" s="25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1" t="s">
        <v>146</v>
      </c>
      <c r="AU244" s="251" t="s">
        <v>87</v>
      </c>
      <c r="AV244" s="14" t="s">
        <v>87</v>
      </c>
      <c r="AW244" s="14" t="s">
        <v>37</v>
      </c>
      <c r="AX244" s="14" t="s">
        <v>80</v>
      </c>
      <c r="AY244" s="251" t="s">
        <v>135</v>
      </c>
    </row>
    <row r="245" s="12" customFormat="1" ht="22.8" customHeight="1">
      <c r="A245" s="12"/>
      <c r="B245" s="196"/>
      <c r="C245" s="197"/>
      <c r="D245" s="198" t="s">
        <v>75</v>
      </c>
      <c r="E245" s="210" t="s">
        <v>1224</v>
      </c>
      <c r="F245" s="210" t="s">
        <v>1225</v>
      </c>
      <c r="G245" s="197"/>
      <c r="H245" s="197"/>
      <c r="I245" s="200"/>
      <c r="J245" s="211">
        <f>BK245</f>
        <v>0</v>
      </c>
      <c r="K245" s="197"/>
      <c r="L245" s="202"/>
      <c r="M245" s="203"/>
      <c r="N245" s="204"/>
      <c r="O245" s="204"/>
      <c r="P245" s="205">
        <f>SUM(P246:P251)</f>
        <v>0</v>
      </c>
      <c r="Q245" s="204"/>
      <c r="R245" s="205">
        <f>SUM(R246:R251)</f>
        <v>0</v>
      </c>
      <c r="S245" s="204"/>
      <c r="T245" s="206">
        <f>SUM(T246:T251)</f>
        <v>15.91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7" t="s">
        <v>80</v>
      </c>
      <c r="AT245" s="208" t="s">
        <v>75</v>
      </c>
      <c r="AU245" s="208" t="s">
        <v>80</v>
      </c>
      <c r="AY245" s="207" t="s">
        <v>135</v>
      </c>
      <c r="BK245" s="209">
        <f>SUM(BK246:BK251)</f>
        <v>0</v>
      </c>
    </row>
    <row r="246" s="2" customFormat="1" ht="37.8" customHeight="1">
      <c r="A246" s="38"/>
      <c r="B246" s="39"/>
      <c r="C246" s="212" t="s">
        <v>371</v>
      </c>
      <c r="D246" s="212" t="s">
        <v>137</v>
      </c>
      <c r="E246" s="213" t="s">
        <v>1226</v>
      </c>
      <c r="F246" s="214" t="s">
        <v>1227</v>
      </c>
      <c r="G246" s="215" t="s">
        <v>140</v>
      </c>
      <c r="H246" s="216">
        <v>37</v>
      </c>
      <c r="I246" s="217"/>
      <c r="J246" s="218">
        <f>ROUND(I246*H246,2)</f>
        <v>0</v>
      </c>
      <c r="K246" s="214" t="s">
        <v>141</v>
      </c>
      <c r="L246" s="44"/>
      <c r="M246" s="219" t="s">
        <v>19</v>
      </c>
      <c r="N246" s="220" t="s">
        <v>47</v>
      </c>
      <c r="O246" s="84"/>
      <c r="P246" s="221">
        <f>O246*H246</f>
        <v>0</v>
      </c>
      <c r="Q246" s="221">
        <v>0</v>
      </c>
      <c r="R246" s="221">
        <f>Q246*H246</f>
        <v>0</v>
      </c>
      <c r="S246" s="221">
        <v>0.26000000000000001</v>
      </c>
      <c r="T246" s="222">
        <f>S246*H246</f>
        <v>9.620000000000001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3" t="s">
        <v>142</v>
      </c>
      <c r="AT246" s="223" t="s">
        <v>137</v>
      </c>
      <c r="AU246" s="223" t="s">
        <v>87</v>
      </c>
      <c r="AY246" s="17" t="s">
        <v>135</v>
      </c>
      <c r="BE246" s="224">
        <f>IF(N246="základní",J246,0)</f>
        <v>0</v>
      </c>
      <c r="BF246" s="224">
        <f>IF(N246="snížená",J246,0)</f>
        <v>0</v>
      </c>
      <c r="BG246" s="224">
        <f>IF(N246="zákl. přenesená",J246,0)</f>
        <v>0</v>
      </c>
      <c r="BH246" s="224">
        <f>IF(N246="sníž. přenesená",J246,0)</f>
        <v>0</v>
      </c>
      <c r="BI246" s="224">
        <f>IF(N246="nulová",J246,0)</f>
        <v>0</v>
      </c>
      <c r="BJ246" s="17" t="s">
        <v>80</v>
      </c>
      <c r="BK246" s="224">
        <f>ROUND(I246*H246,2)</f>
        <v>0</v>
      </c>
      <c r="BL246" s="17" t="s">
        <v>142</v>
      </c>
      <c r="BM246" s="223" t="s">
        <v>1228</v>
      </c>
    </row>
    <row r="247" s="2" customFormat="1">
      <c r="A247" s="38"/>
      <c r="B247" s="39"/>
      <c r="C247" s="40"/>
      <c r="D247" s="225" t="s">
        <v>144</v>
      </c>
      <c r="E247" s="40"/>
      <c r="F247" s="226" t="s">
        <v>1229</v>
      </c>
      <c r="G247" s="40"/>
      <c r="H247" s="40"/>
      <c r="I247" s="227"/>
      <c r="J247" s="40"/>
      <c r="K247" s="40"/>
      <c r="L247" s="44"/>
      <c r="M247" s="228"/>
      <c r="N247" s="229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144</v>
      </c>
      <c r="AU247" s="17" t="s">
        <v>87</v>
      </c>
    </row>
    <row r="248" s="2" customFormat="1" ht="37.8" customHeight="1">
      <c r="A248" s="38"/>
      <c r="B248" s="39"/>
      <c r="C248" s="212" t="s">
        <v>376</v>
      </c>
      <c r="D248" s="212" t="s">
        <v>137</v>
      </c>
      <c r="E248" s="213" t="s">
        <v>167</v>
      </c>
      <c r="F248" s="214" t="s">
        <v>168</v>
      </c>
      <c r="G248" s="215" t="s">
        <v>140</v>
      </c>
      <c r="H248" s="216">
        <v>37</v>
      </c>
      <c r="I248" s="217"/>
      <c r="J248" s="218">
        <f>ROUND(I248*H248,2)</f>
        <v>0</v>
      </c>
      <c r="K248" s="214" t="s">
        <v>141</v>
      </c>
      <c r="L248" s="44"/>
      <c r="M248" s="219" t="s">
        <v>19</v>
      </c>
      <c r="N248" s="220" t="s">
        <v>47</v>
      </c>
      <c r="O248" s="84"/>
      <c r="P248" s="221">
        <f>O248*H248</f>
        <v>0</v>
      </c>
      <c r="Q248" s="221">
        <v>0</v>
      </c>
      <c r="R248" s="221">
        <f>Q248*H248</f>
        <v>0</v>
      </c>
      <c r="S248" s="221">
        <v>0.17000000000000001</v>
      </c>
      <c r="T248" s="222">
        <f>S248*H248</f>
        <v>6.29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3" t="s">
        <v>142</v>
      </c>
      <c r="AT248" s="223" t="s">
        <v>137</v>
      </c>
      <c r="AU248" s="223" t="s">
        <v>87</v>
      </c>
      <c r="AY248" s="17" t="s">
        <v>135</v>
      </c>
      <c r="BE248" s="224">
        <f>IF(N248="základní",J248,0)</f>
        <v>0</v>
      </c>
      <c r="BF248" s="224">
        <f>IF(N248="snížená",J248,0)</f>
        <v>0</v>
      </c>
      <c r="BG248" s="224">
        <f>IF(N248="zákl. přenesená",J248,0)</f>
        <v>0</v>
      </c>
      <c r="BH248" s="224">
        <f>IF(N248="sníž. přenesená",J248,0)</f>
        <v>0</v>
      </c>
      <c r="BI248" s="224">
        <f>IF(N248="nulová",J248,0)</f>
        <v>0</v>
      </c>
      <c r="BJ248" s="17" t="s">
        <v>80</v>
      </c>
      <c r="BK248" s="224">
        <f>ROUND(I248*H248,2)</f>
        <v>0</v>
      </c>
      <c r="BL248" s="17" t="s">
        <v>142</v>
      </c>
      <c r="BM248" s="223" t="s">
        <v>1230</v>
      </c>
    </row>
    <row r="249" s="2" customFormat="1">
      <c r="A249" s="38"/>
      <c r="B249" s="39"/>
      <c r="C249" s="40"/>
      <c r="D249" s="225" t="s">
        <v>144</v>
      </c>
      <c r="E249" s="40"/>
      <c r="F249" s="226" t="s">
        <v>170</v>
      </c>
      <c r="G249" s="40"/>
      <c r="H249" s="40"/>
      <c r="I249" s="227"/>
      <c r="J249" s="40"/>
      <c r="K249" s="40"/>
      <c r="L249" s="44"/>
      <c r="M249" s="228"/>
      <c r="N249" s="229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144</v>
      </c>
      <c r="AU249" s="17" t="s">
        <v>87</v>
      </c>
    </row>
    <row r="250" s="13" customFormat="1">
      <c r="A250" s="13"/>
      <c r="B250" s="230"/>
      <c r="C250" s="231"/>
      <c r="D250" s="232" t="s">
        <v>146</v>
      </c>
      <c r="E250" s="233" t="s">
        <v>19</v>
      </c>
      <c r="F250" s="234" t="s">
        <v>1151</v>
      </c>
      <c r="G250" s="231"/>
      <c r="H250" s="233" t="s">
        <v>19</v>
      </c>
      <c r="I250" s="235"/>
      <c r="J250" s="231"/>
      <c r="K250" s="231"/>
      <c r="L250" s="236"/>
      <c r="M250" s="237"/>
      <c r="N250" s="238"/>
      <c r="O250" s="238"/>
      <c r="P250" s="238"/>
      <c r="Q250" s="238"/>
      <c r="R250" s="238"/>
      <c r="S250" s="238"/>
      <c r="T250" s="23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0" t="s">
        <v>146</v>
      </c>
      <c r="AU250" s="240" t="s">
        <v>87</v>
      </c>
      <c r="AV250" s="13" t="s">
        <v>80</v>
      </c>
      <c r="AW250" s="13" t="s">
        <v>37</v>
      </c>
      <c r="AX250" s="13" t="s">
        <v>76</v>
      </c>
      <c r="AY250" s="240" t="s">
        <v>135</v>
      </c>
    </row>
    <row r="251" s="14" customFormat="1">
      <c r="A251" s="14"/>
      <c r="B251" s="241"/>
      <c r="C251" s="242"/>
      <c r="D251" s="232" t="s">
        <v>146</v>
      </c>
      <c r="E251" s="243" t="s">
        <v>19</v>
      </c>
      <c r="F251" s="244" t="s">
        <v>1179</v>
      </c>
      <c r="G251" s="242"/>
      <c r="H251" s="245">
        <v>37</v>
      </c>
      <c r="I251" s="246"/>
      <c r="J251" s="242"/>
      <c r="K251" s="242"/>
      <c r="L251" s="247"/>
      <c r="M251" s="248"/>
      <c r="N251" s="249"/>
      <c r="O251" s="249"/>
      <c r="P251" s="249"/>
      <c r="Q251" s="249"/>
      <c r="R251" s="249"/>
      <c r="S251" s="249"/>
      <c r="T251" s="25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1" t="s">
        <v>146</v>
      </c>
      <c r="AU251" s="251" t="s">
        <v>87</v>
      </c>
      <c r="AV251" s="14" t="s">
        <v>87</v>
      </c>
      <c r="AW251" s="14" t="s">
        <v>37</v>
      </c>
      <c r="AX251" s="14" t="s">
        <v>80</v>
      </c>
      <c r="AY251" s="251" t="s">
        <v>135</v>
      </c>
    </row>
    <row r="252" s="12" customFormat="1" ht="22.8" customHeight="1">
      <c r="A252" s="12"/>
      <c r="B252" s="196"/>
      <c r="C252" s="197"/>
      <c r="D252" s="198" t="s">
        <v>75</v>
      </c>
      <c r="E252" s="210" t="s">
        <v>1231</v>
      </c>
      <c r="F252" s="210" t="s">
        <v>1232</v>
      </c>
      <c r="G252" s="197"/>
      <c r="H252" s="197"/>
      <c r="I252" s="200"/>
      <c r="J252" s="211">
        <f>BK252</f>
        <v>0</v>
      </c>
      <c r="K252" s="197"/>
      <c r="L252" s="202"/>
      <c r="M252" s="203"/>
      <c r="N252" s="204"/>
      <c r="O252" s="204"/>
      <c r="P252" s="205">
        <f>SUM(P253:P257)</f>
        <v>0</v>
      </c>
      <c r="Q252" s="204"/>
      <c r="R252" s="205">
        <f>SUM(R253:R257)</f>
        <v>0</v>
      </c>
      <c r="S252" s="204"/>
      <c r="T252" s="206">
        <f>SUM(T253:T257)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7" t="s">
        <v>80</v>
      </c>
      <c r="AT252" s="208" t="s">
        <v>75</v>
      </c>
      <c r="AU252" s="208" t="s">
        <v>80</v>
      </c>
      <c r="AY252" s="207" t="s">
        <v>135</v>
      </c>
      <c r="BK252" s="209">
        <f>SUM(BK253:BK257)</f>
        <v>0</v>
      </c>
    </row>
    <row r="253" s="2" customFormat="1" ht="16.5" customHeight="1">
      <c r="A253" s="38"/>
      <c r="B253" s="39"/>
      <c r="C253" s="212" t="s">
        <v>382</v>
      </c>
      <c r="D253" s="212" t="s">
        <v>137</v>
      </c>
      <c r="E253" s="213" t="s">
        <v>237</v>
      </c>
      <c r="F253" s="214" t="s">
        <v>238</v>
      </c>
      <c r="G253" s="215" t="s">
        <v>140</v>
      </c>
      <c r="H253" s="216">
        <v>20</v>
      </c>
      <c r="I253" s="217"/>
      <c r="J253" s="218">
        <f>ROUND(I253*H253,2)</f>
        <v>0</v>
      </c>
      <c r="K253" s="214" t="s">
        <v>141</v>
      </c>
      <c r="L253" s="44"/>
      <c r="M253" s="219" t="s">
        <v>19</v>
      </c>
      <c r="N253" s="220" t="s">
        <v>47</v>
      </c>
      <c r="O253" s="84"/>
      <c r="P253" s="221">
        <f>O253*H253</f>
        <v>0</v>
      </c>
      <c r="Q253" s="221">
        <v>0</v>
      </c>
      <c r="R253" s="221">
        <f>Q253*H253</f>
        <v>0</v>
      </c>
      <c r="S253" s="221">
        <v>0</v>
      </c>
      <c r="T253" s="222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3" t="s">
        <v>142</v>
      </c>
      <c r="AT253" s="223" t="s">
        <v>137</v>
      </c>
      <c r="AU253" s="223" t="s">
        <v>87</v>
      </c>
      <c r="AY253" s="17" t="s">
        <v>135</v>
      </c>
      <c r="BE253" s="224">
        <f>IF(N253="základní",J253,0)</f>
        <v>0</v>
      </c>
      <c r="BF253" s="224">
        <f>IF(N253="snížená",J253,0)</f>
        <v>0</v>
      </c>
      <c r="BG253" s="224">
        <f>IF(N253="zákl. přenesená",J253,0)</f>
        <v>0</v>
      </c>
      <c r="BH253" s="224">
        <f>IF(N253="sníž. přenesená",J253,0)</f>
        <v>0</v>
      </c>
      <c r="BI253" s="224">
        <f>IF(N253="nulová",J253,0)</f>
        <v>0</v>
      </c>
      <c r="BJ253" s="17" t="s">
        <v>80</v>
      </c>
      <c r="BK253" s="224">
        <f>ROUND(I253*H253,2)</f>
        <v>0</v>
      </c>
      <c r="BL253" s="17" t="s">
        <v>142</v>
      </c>
      <c r="BM253" s="223" t="s">
        <v>1233</v>
      </c>
    </row>
    <row r="254" s="2" customFormat="1">
      <c r="A254" s="38"/>
      <c r="B254" s="39"/>
      <c r="C254" s="40"/>
      <c r="D254" s="225" t="s">
        <v>144</v>
      </c>
      <c r="E254" s="40"/>
      <c r="F254" s="226" t="s">
        <v>240</v>
      </c>
      <c r="G254" s="40"/>
      <c r="H254" s="40"/>
      <c r="I254" s="227"/>
      <c r="J254" s="40"/>
      <c r="K254" s="40"/>
      <c r="L254" s="44"/>
      <c r="M254" s="228"/>
      <c r="N254" s="229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144</v>
      </c>
      <c r="AU254" s="17" t="s">
        <v>87</v>
      </c>
    </row>
    <row r="255" s="2" customFormat="1" ht="16.5" customHeight="1">
      <c r="A255" s="38"/>
      <c r="B255" s="39"/>
      <c r="C255" s="212" t="s">
        <v>387</v>
      </c>
      <c r="D255" s="212" t="s">
        <v>137</v>
      </c>
      <c r="E255" s="213" t="s">
        <v>1234</v>
      </c>
      <c r="F255" s="214" t="s">
        <v>1235</v>
      </c>
      <c r="G255" s="215" t="s">
        <v>255</v>
      </c>
      <c r="H255" s="216">
        <v>1</v>
      </c>
      <c r="I255" s="217"/>
      <c r="J255" s="218">
        <f>ROUND(I255*H255,2)</f>
        <v>0</v>
      </c>
      <c r="K255" s="214" t="s">
        <v>141</v>
      </c>
      <c r="L255" s="44"/>
      <c r="M255" s="219" t="s">
        <v>19</v>
      </c>
      <c r="N255" s="220" t="s">
        <v>47</v>
      </c>
      <c r="O255" s="84"/>
      <c r="P255" s="221">
        <f>O255*H255</f>
        <v>0</v>
      </c>
      <c r="Q255" s="221">
        <v>0</v>
      </c>
      <c r="R255" s="221">
        <f>Q255*H255</f>
        <v>0</v>
      </c>
      <c r="S255" s="221">
        <v>0</v>
      </c>
      <c r="T255" s="222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3" t="s">
        <v>142</v>
      </c>
      <c r="AT255" s="223" t="s">
        <v>137</v>
      </c>
      <c r="AU255" s="223" t="s">
        <v>87</v>
      </c>
      <c r="AY255" s="17" t="s">
        <v>135</v>
      </c>
      <c r="BE255" s="224">
        <f>IF(N255="základní",J255,0)</f>
        <v>0</v>
      </c>
      <c r="BF255" s="224">
        <f>IF(N255="snížená",J255,0)</f>
        <v>0</v>
      </c>
      <c r="BG255" s="224">
        <f>IF(N255="zákl. přenesená",J255,0)</f>
        <v>0</v>
      </c>
      <c r="BH255" s="224">
        <f>IF(N255="sníž. přenesená",J255,0)</f>
        <v>0</v>
      </c>
      <c r="BI255" s="224">
        <f>IF(N255="nulová",J255,0)</f>
        <v>0</v>
      </c>
      <c r="BJ255" s="17" t="s">
        <v>80</v>
      </c>
      <c r="BK255" s="224">
        <f>ROUND(I255*H255,2)</f>
        <v>0</v>
      </c>
      <c r="BL255" s="17" t="s">
        <v>142</v>
      </c>
      <c r="BM255" s="223" t="s">
        <v>1236</v>
      </c>
    </row>
    <row r="256" s="2" customFormat="1">
      <c r="A256" s="38"/>
      <c r="B256" s="39"/>
      <c r="C256" s="40"/>
      <c r="D256" s="225" t="s">
        <v>144</v>
      </c>
      <c r="E256" s="40"/>
      <c r="F256" s="226" t="s">
        <v>1237</v>
      </c>
      <c r="G256" s="40"/>
      <c r="H256" s="40"/>
      <c r="I256" s="227"/>
      <c r="J256" s="40"/>
      <c r="K256" s="40"/>
      <c r="L256" s="44"/>
      <c r="M256" s="228"/>
      <c r="N256" s="229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144</v>
      </c>
      <c r="AU256" s="17" t="s">
        <v>87</v>
      </c>
    </row>
    <row r="257" s="14" customFormat="1">
      <c r="A257" s="14"/>
      <c r="B257" s="241"/>
      <c r="C257" s="242"/>
      <c r="D257" s="232" t="s">
        <v>146</v>
      </c>
      <c r="E257" s="243" t="s">
        <v>19</v>
      </c>
      <c r="F257" s="244" t="s">
        <v>1238</v>
      </c>
      <c r="G257" s="242"/>
      <c r="H257" s="245">
        <v>1</v>
      </c>
      <c r="I257" s="246"/>
      <c r="J257" s="242"/>
      <c r="K257" s="242"/>
      <c r="L257" s="247"/>
      <c r="M257" s="248"/>
      <c r="N257" s="249"/>
      <c r="O257" s="249"/>
      <c r="P257" s="249"/>
      <c r="Q257" s="249"/>
      <c r="R257" s="249"/>
      <c r="S257" s="249"/>
      <c r="T257" s="25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1" t="s">
        <v>146</v>
      </c>
      <c r="AU257" s="251" t="s">
        <v>87</v>
      </c>
      <c r="AV257" s="14" t="s">
        <v>87</v>
      </c>
      <c r="AW257" s="14" t="s">
        <v>37</v>
      </c>
      <c r="AX257" s="14" t="s">
        <v>80</v>
      </c>
      <c r="AY257" s="251" t="s">
        <v>135</v>
      </c>
    </row>
    <row r="258" s="12" customFormat="1" ht="22.8" customHeight="1">
      <c r="A258" s="12"/>
      <c r="B258" s="196"/>
      <c r="C258" s="197"/>
      <c r="D258" s="198" t="s">
        <v>75</v>
      </c>
      <c r="E258" s="210" t="s">
        <v>1239</v>
      </c>
      <c r="F258" s="210" t="s">
        <v>1240</v>
      </c>
      <c r="G258" s="197"/>
      <c r="H258" s="197"/>
      <c r="I258" s="200"/>
      <c r="J258" s="211">
        <f>BK258</f>
        <v>0</v>
      </c>
      <c r="K258" s="197"/>
      <c r="L258" s="202"/>
      <c r="M258" s="203"/>
      <c r="N258" s="204"/>
      <c r="O258" s="204"/>
      <c r="P258" s="205">
        <f>SUM(P259:P261)</f>
        <v>0</v>
      </c>
      <c r="Q258" s="204"/>
      <c r="R258" s="205">
        <f>SUM(R259:R261)</f>
        <v>0</v>
      </c>
      <c r="S258" s="204"/>
      <c r="T258" s="206">
        <f>SUM(T259:T261)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7" t="s">
        <v>80</v>
      </c>
      <c r="AT258" s="208" t="s">
        <v>75</v>
      </c>
      <c r="AU258" s="208" t="s">
        <v>80</v>
      </c>
      <c r="AY258" s="207" t="s">
        <v>135</v>
      </c>
      <c r="BK258" s="209">
        <f>SUM(BK259:BK261)</f>
        <v>0</v>
      </c>
    </row>
    <row r="259" s="2" customFormat="1" ht="16.5" customHeight="1">
      <c r="A259" s="38"/>
      <c r="B259" s="39"/>
      <c r="C259" s="212" t="s">
        <v>393</v>
      </c>
      <c r="D259" s="212" t="s">
        <v>137</v>
      </c>
      <c r="E259" s="213" t="s">
        <v>1234</v>
      </c>
      <c r="F259" s="214" t="s">
        <v>1235</v>
      </c>
      <c r="G259" s="215" t="s">
        <v>255</v>
      </c>
      <c r="H259" s="216">
        <v>2</v>
      </c>
      <c r="I259" s="217"/>
      <c r="J259" s="218">
        <f>ROUND(I259*H259,2)</f>
        <v>0</v>
      </c>
      <c r="K259" s="214" t="s">
        <v>141</v>
      </c>
      <c r="L259" s="44"/>
      <c r="M259" s="219" t="s">
        <v>19</v>
      </c>
      <c r="N259" s="220" t="s">
        <v>47</v>
      </c>
      <c r="O259" s="84"/>
      <c r="P259" s="221">
        <f>O259*H259</f>
        <v>0</v>
      </c>
      <c r="Q259" s="221">
        <v>0</v>
      </c>
      <c r="R259" s="221">
        <f>Q259*H259</f>
        <v>0</v>
      </c>
      <c r="S259" s="221">
        <v>0</v>
      </c>
      <c r="T259" s="222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3" t="s">
        <v>142</v>
      </c>
      <c r="AT259" s="223" t="s">
        <v>137</v>
      </c>
      <c r="AU259" s="223" t="s">
        <v>87</v>
      </c>
      <c r="AY259" s="17" t="s">
        <v>135</v>
      </c>
      <c r="BE259" s="224">
        <f>IF(N259="základní",J259,0)</f>
        <v>0</v>
      </c>
      <c r="BF259" s="224">
        <f>IF(N259="snížená",J259,0)</f>
        <v>0</v>
      </c>
      <c r="BG259" s="224">
        <f>IF(N259="zákl. přenesená",J259,0)</f>
        <v>0</v>
      </c>
      <c r="BH259" s="224">
        <f>IF(N259="sníž. přenesená",J259,0)</f>
        <v>0</v>
      </c>
      <c r="BI259" s="224">
        <f>IF(N259="nulová",J259,0)</f>
        <v>0</v>
      </c>
      <c r="BJ259" s="17" t="s">
        <v>80</v>
      </c>
      <c r="BK259" s="224">
        <f>ROUND(I259*H259,2)</f>
        <v>0</v>
      </c>
      <c r="BL259" s="17" t="s">
        <v>142</v>
      </c>
      <c r="BM259" s="223" t="s">
        <v>1241</v>
      </c>
    </row>
    <row r="260" s="2" customFormat="1">
      <c r="A260" s="38"/>
      <c r="B260" s="39"/>
      <c r="C260" s="40"/>
      <c r="D260" s="225" t="s">
        <v>144</v>
      </c>
      <c r="E260" s="40"/>
      <c r="F260" s="226" t="s">
        <v>1237</v>
      </c>
      <c r="G260" s="40"/>
      <c r="H260" s="40"/>
      <c r="I260" s="227"/>
      <c r="J260" s="40"/>
      <c r="K260" s="40"/>
      <c r="L260" s="44"/>
      <c r="M260" s="228"/>
      <c r="N260" s="229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144</v>
      </c>
      <c r="AU260" s="17" t="s">
        <v>87</v>
      </c>
    </row>
    <row r="261" s="14" customFormat="1">
      <c r="A261" s="14"/>
      <c r="B261" s="241"/>
      <c r="C261" s="242"/>
      <c r="D261" s="232" t="s">
        <v>146</v>
      </c>
      <c r="E261" s="243" t="s">
        <v>19</v>
      </c>
      <c r="F261" s="244" t="s">
        <v>1242</v>
      </c>
      <c r="G261" s="242"/>
      <c r="H261" s="245">
        <v>2</v>
      </c>
      <c r="I261" s="246"/>
      <c r="J261" s="242"/>
      <c r="K261" s="242"/>
      <c r="L261" s="247"/>
      <c r="M261" s="248"/>
      <c r="N261" s="249"/>
      <c r="O261" s="249"/>
      <c r="P261" s="249"/>
      <c r="Q261" s="249"/>
      <c r="R261" s="249"/>
      <c r="S261" s="249"/>
      <c r="T261" s="25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1" t="s">
        <v>146</v>
      </c>
      <c r="AU261" s="251" t="s">
        <v>87</v>
      </c>
      <c r="AV261" s="14" t="s">
        <v>87</v>
      </c>
      <c r="AW261" s="14" t="s">
        <v>37</v>
      </c>
      <c r="AX261" s="14" t="s">
        <v>80</v>
      </c>
      <c r="AY261" s="251" t="s">
        <v>135</v>
      </c>
    </row>
    <row r="262" s="12" customFormat="1" ht="22.8" customHeight="1">
      <c r="A262" s="12"/>
      <c r="B262" s="196"/>
      <c r="C262" s="197"/>
      <c r="D262" s="198" t="s">
        <v>75</v>
      </c>
      <c r="E262" s="210" t="s">
        <v>1243</v>
      </c>
      <c r="F262" s="210" t="s">
        <v>234</v>
      </c>
      <c r="G262" s="197"/>
      <c r="H262" s="197"/>
      <c r="I262" s="200"/>
      <c r="J262" s="211">
        <f>BK262</f>
        <v>0</v>
      </c>
      <c r="K262" s="197"/>
      <c r="L262" s="202"/>
      <c r="M262" s="203"/>
      <c r="N262" s="204"/>
      <c r="O262" s="204"/>
      <c r="P262" s="205">
        <f>SUM(P263:P270)</f>
        <v>0</v>
      </c>
      <c r="Q262" s="204"/>
      <c r="R262" s="205">
        <f>SUM(R263:R270)</f>
        <v>0</v>
      </c>
      <c r="S262" s="204"/>
      <c r="T262" s="206">
        <f>SUM(T263:T270)</f>
        <v>61.979999999999997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07" t="s">
        <v>80</v>
      </c>
      <c r="AT262" s="208" t="s">
        <v>75</v>
      </c>
      <c r="AU262" s="208" t="s">
        <v>80</v>
      </c>
      <c r="AY262" s="207" t="s">
        <v>135</v>
      </c>
      <c r="BK262" s="209">
        <f>SUM(BK263:BK270)</f>
        <v>0</v>
      </c>
    </row>
    <row r="263" s="2" customFormat="1" ht="24.15" customHeight="1">
      <c r="A263" s="38"/>
      <c r="B263" s="39"/>
      <c r="C263" s="212" t="s">
        <v>400</v>
      </c>
      <c r="D263" s="212" t="s">
        <v>137</v>
      </c>
      <c r="E263" s="213" t="s">
        <v>227</v>
      </c>
      <c r="F263" s="214" t="s">
        <v>228</v>
      </c>
      <c r="G263" s="215" t="s">
        <v>229</v>
      </c>
      <c r="H263" s="216">
        <v>192</v>
      </c>
      <c r="I263" s="217"/>
      <c r="J263" s="218">
        <f>ROUND(I263*H263,2)</f>
        <v>0</v>
      </c>
      <c r="K263" s="214" t="s">
        <v>141</v>
      </c>
      <c r="L263" s="44"/>
      <c r="M263" s="219" t="s">
        <v>19</v>
      </c>
      <c r="N263" s="220" t="s">
        <v>47</v>
      </c>
      <c r="O263" s="84"/>
      <c r="P263" s="221">
        <f>O263*H263</f>
        <v>0</v>
      </c>
      <c r="Q263" s="221">
        <v>0</v>
      </c>
      <c r="R263" s="221">
        <f>Q263*H263</f>
        <v>0</v>
      </c>
      <c r="S263" s="221">
        <v>0.20499999999999999</v>
      </c>
      <c r="T263" s="222">
        <f>S263*H263</f>
        <v>39.359999999999999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3" t="s">
        <v>142</v>
      </c>
      <c r="AT263" s="223" t="s">
        <v>137</v>
      </c>
      <c r="AU263" s="223" t="s">
        <v>87</v>
      </c>
      <c r="AY263" s="17" t="s">
        <v>135</v>
      </c>
      <c r="BE263" s="224">
        <f>IF(N263="základní",J263,0)</f>
        <v>0</v>
      </c>
      <c r="BF263" s="224">
        <f>IF(N263="snížená",J263,0)</f>
        <v>0</v>
      </c>
      <c r="BG263" s="224">
        <f>IF(N263="zákl. přenesená",J263,0)</f>
        <v>0</v>
      </c>
      <c r="BH263" s="224">
        <f>IF(N263="sníž. přenesená",J263,0)</f>
        <v>0</v>
      </c>
      <c r="BI263" s="224">
        <f>IF(N263="nulová",J263,0)</f>
        <v>0</v>
      </c>
      <c r="BJ263" s="17" t="s">
        <v>80</v>
      </c>
      <c r="BK263" s="224">
        <f>ROUND(I263*H263,2)</f>
        <v>0</v>
      </c>
      <c r="BL263" s="17" t="s">
        <v>142</v>
      </c>
      <c r="BM263" s="223" t="s">
        <v>1244</v>
      </c>
    </row>
    <row r="264" s="2" customFormat="1">
      <c r="A264" s="38"/>
      <c r="B264" s="39"/>
      <c r="C264" s="40"/>
      <c r="D264" s="225" t="s">
        <v>144</v>
      </c>
      <c r="E264" s="40"/>
      <c r="F264" s="226" t="s">
        <v>231</v>
      </c>
      <c r="G264" s="40"/>
      <c r="H264" s="40"/>
      <c r="I264" s="227"/>
      <c r="J264" s="40"/>
      <c r="K264" s="40"/>
      <c r="L264" s="44"/>
      <c r="M264" s="228"/>
      <c r="N264" s="229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144</v>
      </c>
      <c r="AU264" s="17" t="s">
        <v>87</v>
      </c>
    </row>
    <row r="265" s="13" customFormat="1">
      <c r="A265" s="13"/>
      <c r="B265" s="230"/>
      <c r="C265" s="231"/>
      <c r="D265" s="232" t="s">
        <v>146</v>
      </c>
      <c r="E265" s="233" t="s">
        <v>19</v>
      </c>
      <c r="F265" s="234" t="s">
        <v>1245</v>
      </c>
      <c r="G265" s="231"/>
      <c r="H265" s="233" t="s">
        <v>19</v>
      </c>
      <c r="I265" s="235"/>
      <c r="J265" s="231"/>
      <c r="K265" s="231"/>
      <c r="L265" s="236"/>
      <c r="M265" s="237"/>
      <c r="N265" s="238"/>
      <c r="O265" s="238"/>
      <c r="P265" s="238"/>
      <c r="Q265" s="238"/>
      <c r="R265" s="238"/>
      <c r="S265" s="238"/>
      <c r="T265" s="23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0" t="s">
        <v>146</v>
      </c>
      <c r="AU265" s="240" t="s">
        <v>87</v>
      </c>
      <c r="AV265" s="13" t="s">
        <v>80</v>
      </c>
      <c r="AW265" s="13" t="s">
        <v>37</v>
      </c>
      <c r="AX265" s="13" t="s">
        <v>76</v>
      </c>
      <c r="AY265" s="240" t="s">
        <v>135</v>
      </c>
    </row>
    <row r="266" s="14" customFormat="1">
      <c r="A266" s="14"/>
      <c r="B266" s="241"/>
      <c r="C266" s="242"/>
      <c r="D266" s="232" t="s">
        <v>146</v>
      </c>
      <c r="E266" s="243" t="s">
        <v>19</v>
      </c>
      <c r="F266" s="244" t="s">
        <v>1246</v>
      </c>
      <c r="G266" s="242"/>
      <c r="H266" s="245">
        <v>192</v>
      </c>
      <c r="I266" s="246"/>
      <c r="J266" s="242"/>
      <c r="K266" s="242"/>
      <c r="L266" s="247"/>
      <c r="M266" s="248"/>
      <c r="N266" s="249"/>
      <c r="O266" s="249"/>
      <c r="P266" s="249"/>
      <c r="Q266" s="249"/>
      <c r="R266" s="249"/>
      <c r="S266" s="249"/>
      <c r="T266" s="25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1" t="s">
        <v>146</v>
      </c>
      <c r="AU266" s="251" t="s">
        <v>87</v>
      </c>
      <c r="AV266" s="14" t="s">
        <v>87</v>
      </c>
      <c r="AW266" s="14" t="s">
        <v>37</v>
      </c>
      <c r="AX266" s="14" t="s">
        <v>80</v>
      </c>
      <c r="AY266" s="251" t="s">
        <v>135</v>
      </c>
    </row>
    <row r="267" s="2" customFormat="1" ht="24.15" customHeight="1">
      <c r="A267" s="38"/>
      <c r="B267" s="39"/>
      <c r="C267" s="212" t="s">
        <v>406</v>
      </c>
      <c r="D267" s="212" t="s">
        <v>137</v>
      </c>
      <c r="E267" s="213" t="s">
        <v>1247</v>
      </c>
      <c r="F267" s="214" t="s">
        <v>1248</v>
      </c>
      <c r="G267" s="215" t="s">
        <v>229</v>
      </c>
      <c r="H267" s="216">
        <v>78</v>
      </c>
      <c r="I267" s="217"/>
      <c r="J267" s="218">
        <f>ROUND(I267*H267,2)</f>
        <v>0</v>
      </c>
      <c r="K267" s="214" t="s">
        <v>141</v>
      </c>
      <c r="L267" s="44"/>
      <c r="M267" s="219" t="s">
        <v>19</v>
      </c>
      <c r="N267" s="220" t="s">
        <v>47</v>
      </c>
      <c r="O267" s="84"/>
      <c r="P267" s="221">
        <f>O267*H267</f>
        <v>0</v>
      </c>
      <c r="Q267" s="221">
        <v>0</v>
      </c>
      <c r="R267" s="221">
        <f>Q267*H267</f>
        <v>0</v>
      </c>
      <c r="S267" s="221">
        <v>0.28999999999999998</v>
      </c>
      <c r="T267" s="222">
        <f>S267*H267</f>
        <v>22.619999999999997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3" t="s">
        <v>142</v>
      </c>
      <c r="AT267" s="223" t="s">
        <v>137</v>
      </c>
      <c r="AU267" s="223" t="s">
        <v>87</v>
      </c>
      <c r="AY267" s="17" t="s">
        <v>135</v>
      </c>
      <c r="BE267" s="224">
        <f>IF(N267="základní",J267,0)</f>
        <v>0</v>
      </c>
      <c r="BF267" s="224">
        <f>IF(N267="snížená",J267,0)</f>
        <v>0</v>
      </c>
      <c r="BG267" s="224">
        <f>IF(N267="zákl. přenesená",J267,0)</f>
        <v>0</v>
      </c>
      <c r="BH267" s="224">
        <f>IF(N267="sníž. přenesená",J267,0)</f>
        <v>0</v>
      </c>
      <c r="BI267" s="224">
        <f>IF(N267="nulová",J267,0)</f>
        <v>0</v>
      </c>
      <c r="BJ267" s="17" t="s">
        <v>80</v>
      </c>
      <c r="BK267" s="224">
        <f>ROUND(I267*H267,2)</f>
        <v>0</v>
      </c>
      <c r="BL267" s="17" t="s">
        <v>142</v>
      </c>
      <c r="BM267" s="223" t="s">
        <v>1249</v>
      </c>
    </row>
    <row r="268" s="2" customFormat="1">
      <c r="A268" s="38"/>
      <c r="B268" s="39"/>
      <c r="C268" s="40"/>
      <c r="D268" s="225" t="s">
        <v>144</v>
      </c>
      <c r="E268" s="40"/>
      <c r="F268" s="226" t="s">
        <v>1250</v>
      </c>
      <c r="G268" s="40"/>
      <c r="H268" s="40"/>
      <c r="I268" s="227"/>
      <c r="J268" s="40"/>
      <c r="K268" s="40"/>
      <c r="L268" s="44"/>
      <c r="M268" s="228"/>
      <c r="N268" s="229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144</v>
      </c>
      <c r="AU268" s="17" t="s">
        <v>87</v>
      </c>
    </row>
    <row r="269" s="13" customFormat="1">
      <c r="A269" s="13"/>
      <c r="B269" s="230"/>
      <c r="C269" s="231"/>
      <c r="D269" s="232" t="s">
        <v>146</v>
      </c>
      <c r="E269" s="233" t="s">
        <v>19</v>
      </c>
      <c r="F269" s="234" t="s">
        <v>1251</v>
      </c>
      <c r="G269" s="231"/>
      <c r="H269" s="233" t="s">
        <v>19</v>
      </c>
      <c r="I269" s="235"/>
      <c r="J269" s="231"/>
      <c r="K269" s="231"/>
      <c r="L269" s="236"/>
      <c r="M269" s="237"/>
      <c r="N269" s="238"/>
      <c r="O269" s="238"/>
      <c r="P269" s="238"/>
      <c r="Q269" s="238"/>
      <c r="R269" s="238"/>
      <c r="S269" s="238"/>
      <c r="T269" s="23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0" t="s">
        <v>146</v>
      </c>
      <c r="AU269" s="240" t="s">
        <v>87</v>
      </c>
      <c r="AV269" s="13" t="s">
        <v>80</v>
      </c>
      <c r="AW269" s="13" t="s">
        <v>37</v>
      </c>
      <c r="AX269" s="13" t="s">
        <v>76</v>
      </c>
      <c r="AY269" s="240" t="s">
        <v>135</v>
      </c>
    </row>
    <row r="270" s="14" customFormat="1">
      <c r="A270" s="14"/>
      <c r="B270" s="241"/>
      <c r="C270" s="242"/>
      <c r="D270" s="232" t="s">
        <v>146</v>
      </c>
      <c r="E270" s="243" t="s">
        <v>19</v>
      </c>
      <c r="F270" s="244" t="s">
        <v>1252</v>
      </c>
      <c r="G270" s="242"/>
      <c r="H270" s="245">
        <v>78</v>
      </c>
      <c r="I270" s="246"/>
      <c r="J270" s="242"/>
      <c r="K270" s="242"/>
      <c r="L270" s="247"/>
      <c r="M270" s="248"/>
      <c r="N270" s="249"/>
      <c r="O270" s="249"/>
      <c r="P270" s="249"/>
      <c r="Q270" s="249"/>
      <c r="R270" s="249"/>
      <c r="S270" s="249"/>
      <c r="T270" s="25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1" t="s">
        <v>146</v>
      </c>
      <c r="AU270" s="251" t="s">
        <v>87</v>
      </c>
      <c r="AV270" s="14" t="s">
        <v>87</v>
      </c>
      <c r="AW270" s="14" t="s">
        <v>37</v>
      </c>
      <c r="AX270" s="14" t="s">
        <v>80</v>
      </c>
      <c r="AY270" s="251" t="s">
        <v>135</v>
      </c>
    </row>
    <row r="271" s="12" customFormat="1" ht="22.8" customHeight="1">
      <c r="A271" s="12"/>
      <c r="B271" s="196"/>
      <c r="C271" s="197"/>
      <c r="D271" s="198" t="s">
        <v>75</v>
      </c>
      <c r="E271" s="210" t="s">
        <v>1253</v>
      </c>
      <c r="F271" s="210" t="s">
        <v>1254</v>
      </c>
      <c r="G271" s="197"/>
      <c r="H271" s="197"/>
      <c r="I271" s="200"/>
      <c r="J271" s="211">
        <f>BK271</f>
        <v>0</v>
      </c>
      <c r="K271" s="197"/>
      <c r="L271" s="202"/>
      <c r="M271" s="203"/>
      <c r="N271" s="204"/>
      <c r="O271" s="204"/>
      <c r="P271" s="205">
        <f>SUM(P272:P282)</f>
        <v>0</v>
      </c>
      <c r="Q271" s="204"/>
      <c r="R271" s="205">
        <f>SUM(R272:R282)</f>
        <v>0</v>
      </c>
      <c r="S271" s="204"/>
      <c r="T271" s="206">
        <f>SUM(T272:T282)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07" t="s">
        <v>80</v>
      </c>
      <c r="AT271" s="208" t="s">
        <v>75</v>
      </c>
      <c r="AU271" s="208" t="s">
        <v>80</v>
      </c>
      <c r="AY271" s="207" t="s">
        <v>135</v>
      </c>
      <c r="BK271" s="209">
        <f>SUM(BK272:BK282)</f>
        <v>0</v>
      </c>
    </row>
    <row r="272" s="2" customFormat="1" ht="21.75" customHeight="1">
      <c r="A272" s="38"/>
      <c r="B272" s="39"/>
      <c r="C272" s="212" t="s">
        <v>413</v>
      </c>
      <c r="D272" s="212" t="s">
        <v>137</v>
      </c>
      <c r="E272" s="213" t="s">
        <v>1255</v>
      </c>
      <c r="F272" s="214" t="s">
        <v>1256</v>
      </c>
      <c r="G272" s="215" t="s">
        <v>140</v>
      </c>
      <c r="H272" s="216">
        <v>873</v>
      </c>
      <c r="I272" s="217"/>
      <c r="J272" s="218">
        <f>ROUND(I272*H272,2)</f>
        <v>0</v>
      </c>
      <c r="K272" s="214" t="s">
        <v>141</v>
      </c>
      <c r="L272" s="44"/>
      <c r="M272" s="219" t="s">
        <v>19</v>
      </c>
      <c r="N272" s="220" t="s">
        <v>47</v>
      </c>
      <c r="O272" s="84"/>
      <c r="P272" s="221">
        <f>O272*H272</f>
        <v>0</v>
      </c>
      <c r="Q272" s="221">
        <v>0</v>
      </c>
      <c r="R272" s="221">
        <f>Q272*H272</f>
        <v>0</v>
      </c>
      <c r="S272" s="221">
        <v>0</v>
      </c>
      <c r="T272" s="222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3" t="s">
        <v>142</v>
      </c>
      <c r="AT272" s="223" t="s">
        <v>137</v>
      </c>
      <c r="AU272" s="223" t="s">
        <v>87</v>
      </c>
      <c r="AY272" s="17" t="s">
        <v>135</v>
      </c>
      <c r="BE272" s="224">
        <f>IF(N272="základní",J272,0)</f>
        <v>0</v>
      </c>
      <c r="BF272" s="224">
        <f>IF(N272="snížená",J272,0)</f>
        <v>0</v>
      </c>
      <c r="BG272" s="224">
        <f>IF(N272="zákl. přenesená",J272,0)</f>
        <v>0</v>
      </c>
      <c r="BH272" s="224">
        <f>IF(N272="sníž. přenesená",J272,0)</f>
        <v>0</v>
      </c>
      <c r="BI272" s="224">
        <f>IF(N272="nulová",J272,0)</f>
        <v>0</v>
      </c>
      <c r="BJ272" s="17" t="s">
        <v>80</v>
      </c>
      <c r="BK272" s="224">
        <f>ROUND(I272*H272,2)</f>
        <v>0</v>
      </c>
      <c r="BL272" s="17" t="s">
        <v>142</v>
      </c>
      <c r="BM272" s="223" t="s">
        <v>1257</v>
      </c>
    </row>
    <row r="273" s="2" customFormat="1">
      <c r="A273" s="38"/>
      <c r="B273" s="39"/>
      <c r="C273" s="40"/>
      <c r="D273" s="225" t="s">
        <v>144</v>
      </c>
      <c r="E273" s="40"/>
      <c r="F273" s="226" t="s">
        <v>1258</v>
      </c>
      <c r="G273" s="40"/>
      <c r="H273" s="40"/>
      <c r="I273" s="227"/>
      <c r="J273" s="40"/>
      <c r="K273" s="40"/>
      <c r="L273" s="44"/>
      <c r="M273" s="228"/>
      <c r="N273" s="229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144</v>
      </c>
      <c r="AU273" s="17" t="s">
        <v>87</v>
      </c>
    </row>
    <row r="274" s="13" customFormat="1">
      <c r="A274" s="13"/>
      <c r="B274" s="230"/>
      <c r="C274" s="231"/>
      <c r="D274" s="232" t="s">
        <v>146</v>
      </c>
      <c r="E274" s="233" t="s">
        <v>19</v>
      </c>
      <c r="F274" s="234" t="s">
        <v>1259</v>
      </c>
      <c r="G274" s="231"/>
      <c r="H274" s="233" t="s">
        <v>19</v>
      </c>
      <c r="I274" s="235"/>
      <c r="J274" s="231"/>
      <c r="K274" s="231"/>
      <c r="L274" s="236"/>
      <c r="M274" s="237"/>
      <c r="N274" s="238"/>
      <c r="O274" s="238"/>
      <c r="P274" s="238"/>
      <c r="Q274" s="238"/>
      <c r="R274" s="238"/>
      <c r="S274" s="238"/>
      <c r="T274" s="23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0" t="s">
        <v>146</v>
      </c>
      <c r="AU274" s="240" t="s">
        <v>87</v>
      </c>
      <c r="AV274" s="13" t="s">
        <v>80</v>
      </c>
      <c r="AW274" s="13" t="s">
        <v>37</v>
      </c>
      <c r="AX274" s="13" t="s">
        <v>76</v>
      </c>
      <c r="AY274" s="240" t="s">
        <v>135</v>
      </c>
    </row>
    <row r="275" s="14" customFormat="1">
      <c r="A275" s="14"/>
      <c r="B275" s="241"/>
      <c r="C275" s="242"/>
      <c r="D275" s="232" t="s">
        <v>146</v>
      </c>
      <c r="E275" s="243" t="s">
        <v>19</v>
      </c>
      <c r="F275" s="244" t="s">
        <v>1260</v>
      </c>
      <c r="G275" s="242"/>
      <c r="H275" s="245">
        <v>581</v>
      </c>
      <c r="I275" s="246"/>
      <c r="J275" s="242"/>
      <c r="K275" s="242"/>
      <c r="L275" s="247"/>
      <c r="M275" s="248"/>
      <c r="N275" s="249"/>
      <c r="O275" s="249"/>
      <c r="P275" s="249"/>
      <c r="Q275" s="249"/>
      <c r="R275" s="249"/>
      <c r="S275" s="249"/>
      <c r="T275" s="25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1" t="s">
        <v>146</v>
      </c>
      <c r="AU275" s="251" t="s">
        <v>87</v>
      </c>
      <c r="AV275" s="14" t="s">
        <v>87</v>
      </c>
      <c r="AW275" s="14" t="s">
        <v>37</v>
      </c>
      <c r="AX275" s="14" t="s">
        <v>76</v>
      </c>
      <c r="AY275" s="251" t="s">
        <v>135</v>
      </c>
    </row>
    <row r="276" s="13" customFormat="1">
      <c r="A276" s="13"/>
      <c r="B276" s="230"/>
      <c r="C276" s="231"/>
      <c r="D276" s="232" t="s">
        <v>146</v>
      </c>
      <c r="E276" s="233" t="s">
        <v>19</v>
      </c>
      <c r="F276" s="234" t="s">
        <v>1261</v>
      </c>
      <c r="G276" s="231"/>
      <c r="H276" s="233" t="s">
        <v>19</v>
      </c>
      <c r="I276" s="235"/>
      <c r="J276" s="231"/>
      <c r="K276" s="231"/>
      <c r="L276" s="236"/>
      <c r="M276" s="237"/>
      <c r="N276" s="238"/>
      <c r="O276" s="238"/>
      <c r="P276" s="238"/>
      <c r="Q276" s="238"/>
      <c r="R276" s="238"/>
      <c r="S276" s="238"/>
      <c r="T276" s="23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0" t="s">
        <v>146</v>
      </c>
      <c r="AU276" s="240" t="s">
        <v>87</v>
      </c>
      <c r="AV276" s="13" t="s">
        <v>80</v>
      </c>
      <c r="AW276" s="13" t="s">
        <v>37</v>
      </c>
      <c r="AX276" s="13" t="s">
        <v>76</v>
      </c>
      <c r="AY276" s="240" t="s">
        <v>135</v>
      </c>
    </row>
    <row r="277" s="14" customFormat="1">
      <c r="A277" s="14"/>
      <c r="B277" s="241"/>
      <c r="C277" s="242"/>
      <c r="D277" s="232" t="s">
        <v>146</v>
      </c>
      <c r="E277" s="243" t="s">
        <v>19</v>
      </c>
      <c r="F277" s="244" t="s">
        <v>1262</v>
      </c>
      <c r="G277" s="242"/>
      <c r="H277" s="245">
        <v>43</v>
      </c>
      <c r="I277" s="246"/>
      <c r="J277" s="242"/>
      <c r="K277" s="242"/>
      <c r="L277" s="247"/>
      <c r="M277" s="248"/>
      <c r="N277" s="249"/>
      <c r="O277" s="249"/>
      <c r="P277" s="249"/>
      <c r="Q277" s="249"/>
      <c r="R277" s="249"/>
      <c r="S277" s="249"/>
      <c r="T277" s="250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1" t="s">
        <v>146</v>
      </c>
      <c r="AU277" s="251" t="s">
        <v>87</v>
      </c>
      <c r="AV277" s="14" t="s">
        <v>87</v>
      </c>
      <c r="AW277" s="14" t="s">
        <v>37</v>
      </c>
      <c r="AX277" s="14" t="s">
        <v>76</v>
      </c>
      <c r="AY277" s="251" t="s">
        <v>135</v>
      </c>
    </row>
    <row r="278" s="13" customFormat="1">
      <c r="A278" s="13"/>
      <c r="B278" s="230"/>
      <c r="C278" s="231"/>
      <c r="D278" s="232" t="s">
        <v>146</v>
      </c>
      <c r="E278" s="233" t="s">
        <v>19</v>
      </c>
      <c r="F278" s="234" t="s">
        <v>1263</v>
      </c>
      <c r="G278" s="231"/>
      <c r="H278" s="233" t="s">
        <v>19</v>
      </c>
      <c r="I278" s="235"/>
      <c r="J278" s="231"/>
      <c r="K278" s="231"/>
      <c r="L278" s="236"/>
      <c r="M278" s="237"/>
      <c r="N278" s="238"/>
      <c r="O278" s="238"/>
      <c r="P278" s="238"/>
      <c r="Q278" s="238"/>
      <c r="R278" s="238"/>
      <c r="S278" s="238"/>
      <c r="T278" s="23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0" t="s">
        <v>146</v>
      </c>
      <c r="AU278" s="240" t="s">
        <v>87</v>
      </c>
      <c r="AV278" s="13" t="s">
        <v>80</v>
      </c>
      <c r="AW278" s="13" t="s">
        <v>37</v>
      </c>
      <c r="AX278" s="13" t="s">
        <v>76</v>
      </c>
      <c r="AY278" s="240" t="s">
        <v>135</v>
      </c>
    </row>
    <row r="279" s="14" customFormat="1">
      <c r="A279" s="14"/>
      <c r="B279" s="241"/>
      <c r="C279" s="242"/>
      <c r="D279" s="232" t="s">
        <v>146</v>
      </c>
      <c r="E279" s="243" t="s">
        <v>19</v>
      </c>
      <c r="F279" s="244" t="s">
        <v>1264</v>
      </c>
      <c r="G279" s="242"/>
      <c r="H279" s="245">
        <v>103</v>
      </c>
      <c r="I279" s="246"/>
      <c r="J279" s="242"/>
      <c r="K279" s="242"/>
      <c r="L279" s="247"/>
      <c r="M279" s="248"/>
      <c r="N279" s="249"/>
      <c r="O279" s="249"/>
      <c r="P279" s="249"/>
      <c r="Q279" s="249"/>
      <c r="R279" s="249"/>
      <c r="S279" s="249"/>
      <c r="T279" s="25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1" t="s">
        <v>146</v>
      </c>
      <c r="AU279" s="251" t="s">
        <v>87</v>
      </c>
      <c r="AV279" s="14" t="s">
        <v>87</v>
      </c>
      <c r="AW279" s="14" t="s">
        <v>37</v>
      </c>
      <c r="AX279" s="14" t="s">
        <v>76</v>
      </c>
      <c r="AY279" s="251" t="s">
        <v>135</v>
      </c>
    </row>
    <row r="280" s="13" customFormat="1">
      <c r="A280" s="13"/>
      <c r="B280" s="230"/>
      <c r="C280" s="231"/>
      <c r="D280" s="232" t="s">
        <v>146</v>
      </c>
      <c r="E280" s="233" t="s">
        <v>19</v>
      </c>
      <c r="F280" s="234" t="s">
        <v>1265</v>
      </c>
      <c r="G280" s="231"/>
      <c r="H280" s="233" t="s">
        <v>19</v>
      </c>
      <c r="I280" s="235"/>
      <c r="J280" s="231"/>
      <c r="K280" s="231"/>
      <c r="L280" s="236"/>
      <c r="M280" s="237"/>
      <c r="N280" s="238"/>
      <c r="O280" s="238"/>
      <c r="P280" s="238"/>
      <c r="Q280" s="238"/>
      <c r="R280" s="238"/>
      <c r="S280" s="238"/>
      <c r="T280" s="23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0" t="s">
        <v>146</v>
      </c>
      <c r="AU280" s="240" t="s">
        <v>87</v>
      </c>
      <c r="AV280" s="13" t="s">
        <v>80</v>
      </c>
      <c r="AW280" s="13" t="s">
        <v>37</v>
      </c>
      <c r="AX280" s="13" t="s">
        <v>76</v>
      </c>
      <c r="AY280" s="240" t="s">
        <v>135</v>
      </c>
    </row>
    <row r="281" s="14" customFormat="1">
      <c r="A281" s="14"/>
      <c r="B281" s="241"/>
      <c r="C281" s="242"/>
      <c r="D281" s="232" t="s">
        <v>146</v>
      </c>
      <c r="E281" s="243" t="s">
        <v>19</v>
      </c>
      <c r="F281" s="244" t="s">
        <v>1266</v>
      </c>
      <c r="G281" s="242"/>
      <c r="H281" s="245">
        <v>146</v>
      </c>
      <c r="I281" s="246"/>
      <c r="J281" s="242"/>
      <c r="K281" s="242"/>
      <c r="L281" s="247"/>
      <c r="M281" s="248"/>
      <c r="N281" s="249"/>
      <c r="O281" s="249"/>
      <c r="P281" s="249"/>
      <c r="Q281" s="249"/>
      <c r="R281" s="249"/>
      <c r="S281" s="249"/>
      <c r="T281" s="25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1" t="s">
        <v>146</v>
      </c>
      <c r="AU281" s="251" t="s">
        <v>87</v>
      </c>
      <c r="AV281" s="14" t="s">
        <v>87</v>
      </c>
      <c r="AW281" s="14" t="s">
        <v>37</v>
      </c>
      <c r="AX281" s="14" t="s">
        <v>76</v>
      </c>
      <c r="AY281" s="251" t="s">
        <v>135</v>
      </c>
    </row>
    <row r="282" s="15" customFormat="1">
      <c r="A282" s="15"/>
      <c r="B282" s="252"/>
      <c r="C282" s="253"/>
      <c r="D282" s="232" t="s">
        <v>146</v>
      </c>
      <c r="E282" s="254" t="s">
        <v>19</v>
      </c>
      <c r="F282" s="255" t="s">
        <v>183</v>
      </c>
      <c r="G282" s="253"/>
      <c r="H282" s="256">
        <v>873</v>
      </c>
      <c r="I282" s="257"/>
      <c r="J282" s="253"/>
      <c r="K282" s="253"/>
      <c r="L282" s="258"/>
      <c r="M282" s="259"/>
      <c r="N282" s="260"/>
      <c r="O282" s="260"/>
      <c r="P282" s="260"/>
      <c r="Q282" s="260"/>
      <c r="R282" s="260"/>
      <c r="S282" s="260"/>
      <c r="T282" s="261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2" t="s">
        <v>146</v>
      </c>
      <c r="AU282" s="262" t="s">
        <v>87</v>
      </c>
      <c r="AV282" s="15" t="s">
        <v>142</v>
      </c>
      <c r="AW282" s="15" t="s">
        <v>37</v>
      </c>
      <c r="AX282" s="15" t="s">
        <v>80</v>
      </c>
      <c r="AY282" s="262" t="s">
        <v>135</v>
      </c>
    </row>
    <row r="283" s="12" customFormat="1" ht="22.8" customHeight="1">
      <c r="A283" s="12"/>
      <c r="B283" s="196"/>
      <c r="C283" s="197"/>
      <c r="D283" s="198" t="s">
        <v>75</v>
      </c>
      <c r="E283" s="210" t="s">
        <v>1267</v>
      </c>
      <c r="F283" s="210" t="s">
        <v>1268</v>
      </c>
      <c r="G283" s="197"/>
      <c r="H283" s="197"/>
      <c r="I283" s="200"/>
      <c r="J283" s="211">
        <f>BK283</f>
        <v>0</v>
      </c>
      <c r="K283" s="197"/>
      <c r="L283" s="202"/>
      <c r="M283" s="203"/>
      <c r="N283" s="204"/>
      <c r="O283" s="204"/>
      <c r="P283" s="205">
        <f>SUM(P284:P295)</f>
        <v>0</v>
      </c>
      <c r="Q283" s="204"/>
      <c r="R283" s="205">
        <f>SUM(R284:R295)</f>
        <v>414.45539999999994</v>
      </c>
      <c r="S283" s="204"/>
      <c r="T283" s="206">
        <f>SUM(T284:T295)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07" t="s">
        <v>80</v>
      </c>
      <c r="AT283" s="208" t="s">
        <v>75</v>
      </c>
      <c r="AU283" s="208" t="s">
        <v>80</v>
      </c>
      <c r="AY283" s="207" t="s">
        <v>135</v>
      </c>
      <c r="BK283" s="209">
        <f>SUM(BK284:BK295)</f>
        <v>0</v>
      </c>
    </row>
    <row r="284" s="2" customFormat="1" ht="16.5" customHeight="1">
      <c r="A284" s="38"/>
      <c r="B284" s="39"/>
      <c r="C284" s="212" t="s">
        <v>422</v>
      </c>
      <c r="D284" s="212" t="s">
        <v>137</v>
      </c>
      <c r="E284" s="213" t="s">
        <v>1269</v>
      </c>
      <c r="F284" s="214" t="s">
        <v>1270</v>
      </c>
      <c r="G284" s="215" t="s">
        <v>255</v>
      </c>
      <c r="H284" s="216">
        <v>39.600000000000001</v>
      </c>
      <c r="I284" s="217"/>
      <c r="J284" s="218">
        <f>ROUND(I284*H284,2)</f>
        <v>0</v>
      </c>
      <c r="K284" s="214" t="s">
        <v>141</v>
      </c>
      <c r="L284" s="44"/>
      <c r="M284" s="219" t="s">
        <v>19</v>
      </c>
      <c r="N284" s="220" t="s">
        <v>47</v>
      </c>
      <c r="O284" s="84"/>
      <c r="P284" s="221">
        <f>O284*H284</f>
        <v>0</v>
      </c>
      <c r="Q284" s="221">
        <v>0</v>
      </c>
      <c r="R284" s="221">
        <f>Q284*H284</f>
        <v>0</v>
      </c>
      <c r="S284" s="221">
        <v>0</v>
      </c>
      <c r="T284" s="222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3" t="s">
        <v>142</v>
      </c>
      <c r="AT284" s="223" t="s">
        <v>137</v>
      </c>
      <c r="AU284" s="223" t="s">
        <v>87</v>
      </c>
      <c r="AY284" s="17" t="s">
        <v>135</v>
      </c>
      <c r="BE284" s="224">
        <f>IF(N284="základní",J284,0)</f>
        <v>0</v>
      </c>
      <c r="BF284" s="224">
        <f>IF(N284="snížená",J284,0)</f>
        <v>0</v>
      </c>
      <c r="BG284" s="224">
        <f>IF(N284="zákl. přenesená",J284,0)</f>
        <v>0</v>
      </c>
      <c r="BH284" s="224">
        <f>IF(N284="sníž. přenesená",J284,0)</f>
        <v>0</v>
      </c>
      <c r="BI284" s="224">
        <f>IF(N284="nulová",J284,0)</f>
        <v>0</v>
      </c>
      <c r="BJ284" s="17" t="s">
        <v>80</v>
      </c>
      <c r="BK284" s="224">
        <f>ROUND(I284*H284,2)</f>
        <v>0</v>
      </c>
      <c r="BL284" s="17" t="s">
        <v>142</v>
      </c>
      <c r="BM284" s="223" t="s">
        <v>1271</v>
      </c>
    </row>
    <row r="285" s="2" customFormat="1">
      <c r="A285" s="38"/>
      <c r="B285" s="39"/>
      <c r="C285" s="40"/>
      <c r="D285" s="225" t="s">
        <v>144</v>
      </c>
      <c r="E285" s="40"/>
      <c r="F285" s="226" t="s">
        <v>1272</v>
      </c>
      <c r="G285" s="40"/>
      <c r="H285" s="40"/>
      <c r="I285" s="227"/>
      <c r="J285" s="40"/>
      <c r="K285" s="40"/>
      <c r="L285" s="44"/>
      <c r="M285" s="228"/>
      <c r="N285" s="229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144</v>
      </c>
      <c r="AU285" s="17" t="s">
        <v>87</v>
      </c>
    </row>
    <row r="286" s="14" customFormat="1">
      <c r="A286" s="14"/>
      <c r="B286" s="241"/>
      <c r="C286" s="242"/>
      <c r="D286" s="232" t="s">
        <v>146</v>
      </c>
      <c r="E286" s="243" t="s">
        <v>19</v>
      </c>
      <c r="F286" s="244" t="s">
        <v>1273</v>
      </c>
      <c r="G286" s="242"/>
      <c r="H286" s="245">
        <v>39.600000000000001</v>
      </c>
      <c r="I286" s="246"/>
      <c r="J286" s="242"/>
      <c r="K286" s="242"/>
      <c r="L286" s="247"/>
      <c r="M286" s="248"/>
      <c r="N286" s="249"/>
      <c r="O286" s="249"/>
      <c r="P286" s="249"/>
      <c r="Q286" s="249"/>
      <c r="R286" s="249"/>
      <c r="S286" s="249"/>
      <c r="T286" s="25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1" t="s">
        <v>146</v>
      </c>
      <c r="AU286" s="251" t="s">
        <v>87</v>
      </c>
      <c r="AV286" s="14" t="s">
        <v>87</v>
      </c>
      <c r="AW286" s="14" t="s">
        <v>37</v>
      </c>
      <c r="AX286" s="14" t="s">
        <v>80</v>
      </c>
      <c r="AY286" s="251" t="s">
        <v>135</v>
      </c>
    </row>
    <row r="287" s="2" customFormat="1" ht="21.75" customHeight="1">
      <c r="A287" s="38"/>
      <c r="B287" s="39"/>
      <c r="C287" s="212" t="s">
        <v>428</v>
      </c>
      <c r="D287" s="212" t="s">
        <v>137</v>
      </c>
      <c r="E287" s="213" t="s">
        <v>1274</v>
      </c>
      <c r="F287" s="214" t="s">
        <v>1275</v>
      </c>
      <c r="G287" s="215" t="s">
        <v>255</v>
      </c>
      <c r="H287" s="216">
        <v>140.40000000000001</v>
      </c>
      <c r="I287" s="217"/>
      <c r="J287" s="218">
        <f>ROUND(I287*H287,2)</f>
        <v>0</v>
      </c>
      <c r="K287" s="214" t="s">
        <v>141</v>
      </c>
      <c r="L287" s="44"/>
      <c r="M287" s="219" t="s">
        <v>19</v>
      </c>
      <c r="N287" s="220" t="s">
        <v>47</v>
      </c>
      <c r="O287" s="84"/>
      <c r="P287" s="221">
        <f>O287*H287</f>
        <v>0</v>
      </c>
      <c r="Q287" s="221">
        <v>0</v>
      </c>
      <c r="R287" s="221">
        <f>Q287*H287</f>
        <v>0</v>
      </c>
      <c r="S287" s="221">
        <v>0</v>
      </c>
      <c r="T287" s="222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3" t="s">
        <v>142</v>
      </c>
      <c r="AT287" s="223" t="s">
        <v>137</v>
      </c>
      <c r="AU287" s="223" t="s">
        <v>87</v>
      </c>
      <c r="AY287" s="17" t="s">
        <v>135</v>
      </c>
      <c r="BE287" s="224">
        <f>IF(N287="základní",J287,0)</f>
        <v>0</v>
      </c>
      <c r="BF287" s="224">
        <f>IF(N287="snížená",J287,0)</f>
        <v>0</v>
      </c>
      <c r="BG287" s="224">
        <f>IF(N287="zákl. přenesená",J287,0)</f>
        <v>0</v>
      </c>
      <c r="BH287" s="224">
        <f>IF(N287="sníž. přenesená",J287,0)</f>
        <v>0</v>
      </c>
      <c r="BI287" s="224">
        <f>IF(N287="nulová",J287,0)</f>
        <v>0</v>
      </c>
      <c r="BJ287" s="17" t="s">
        <v>80</v>
      </c>
      <c r="BK287" s="224">
        <f>ROUND(I287*H287,2)</f>
        <v>0</v>
      </c>
      <c r="BL287" s="17" t="s">
        <v>142</v>
      </c>
      <c r="BM287" s="223" t="s">
        <v>1276</v>
      </c>
    </row>
    <row r="288" s="2" customFormat="1">
      <c r="A288" s="38"/>
      <c r="B288" s="39"/>
      <c r="C288" s="40"/>
      <c r="D288" s="225" t="s">
        <v>144</v>
      </c>
      <c r="E288" s="40"/>
      <c r="F288" s="226" t="s">
        <v>1277</v>
      </c>
      <c r="G288" s="40"/>
      <c r="H288" s="40"/>
      <c r="I288" s="227"/>
      <c r="J288" s="40"/>
      <c r="K288" s="40"/>
      <c r="L288" s="44"/>
      <c r="M288" s="228"/>
      <c r="N288" s="229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144</v>
      </c>
      <c r="AU288" s="17" t="s">
        <v>87</v>
      </c>
    </row>
    <row r="289" s="14" customFormat="1">
      <c r="A289" s="14"/>
      <c r="B289" s="241"/>
      <c r="C289" s="242"/>
      <c r="D289" s="232" t="s">
        <v>146</v>
      </c>
      <c r="E289" s="243" t="s">
        <v>19</v>
      </c>
      <c r="F289" s="244" t="s">
        <v>1278</v>
      </c>
      <c r="G289" s="242"/>
      <c r="H289" s="245">
        <v>140.40000000000001</v>
      </c>
      <c r="I289" s="246"/>
      <c r="J289" s="242"/>
      <c r="K289" s="242"/>
      <c r="L289" s="247"/>
      <c r="M289" s="248"/>
      <c r="N289" s="249"/>
      <c r="O289" s="249"/>
      <c r="P289" s="249"/>
      <c r="Q289" s="249"/>
      <c r="R289" s="249"/>
      <c r="S289" s="249"/>
      <c r="T289" s="25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1" t="s">
        <v>146</v>
      </c>
      <c r="AU289" s="251" t="s">
        <v>87</v>
      </c>
      <c r="AV289" s="14" t="s">
        <v>87</v>
      </c>
      <c r="AW289" s="14" t="s">
        <v>37</v>
      </c>
      <c r="AX289" s="14" t="s">
        <v>80</v>
      </c>
      <c r="AY289" s="251" t="s">
        <v>135</v>
      </c>
    </row>
    <row r="290" s="2" customFormat="1" ht="16.5" customHeight="1">
      <c r="A290" s="38"/>
      <c r="B290" s="39"/>
      <c r="C290" s="212" t="s">
        <v>433</v>
      </c>
      <c r="D290" s="212" t="s">
        <v>137</v>
      </c>
      <c r="E290" s="213" t="s">
        <v>1279</v>
      </c>
      <c r="F290" s="214" t="s">
        <v>1280</v>
      </c>
      <c r="G290" s="215" t="s">
        <v>140</v>
      </c>
      <c r="H290" s="216">
        <v>660</v>
      </c>
      <c r="I290" s="217"/>
      <c r="J290" s="218">
        <f>ROUND(I290*H290,2)</f>
        <v>0</v>
      </c>
      <c r="K290" s="214" t="s">
        <v>141</v>
      </c>
      <c r="L290" s="44"/>
      <c r="M290" s="219" t="s">
        <v>19</v>
      </c>
      <c r="N290" s="220" t="s">
        <v>47</v>
      </c>
      <c r="O290" s="84"/>
      <c r="P290" s="221">
        <f>O290*H290</f>
        <v>0</v>
      </c>
      <c r="Q290" s="221">
        <v>0.00068999999999999997</v>
      </c>
      <c r="R290" s="221">
        <f>Q290*H290</f>
        <v>0.45539999999999997</v>
      </c>
      <c r="S290" s="221">
        <v>0</v>
      </c>
      <c r="T290" s="222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3" t="s">
        <v>142</v>
      </c>
      <c r="AT290" s="223" t="s">
        <v>137</v>
      </c>
      <c r="AU290" s="223" t="s">
        <v>87</v>
      </c>
      <c r="AY290" s="17" t="s">
        <v>135</v>
      </c>
      <c r="BE290" s="224">
        <f>IF(N290="základní",J290,0)</f>
        <v>0</v>
      </c>
      <c r="BF290" s="224">
        <f>IF(N290="snížená",J290,0)</f>
        <v>0</v>
      </c>
      <c r="BG290" s="224">
        <f>IF(N290="zákl. přenesená",J290,0)</f>
        <v>0</v>
      </c>
      <c r="BH290" s="224">
        <f>IF(N290="sníž. přenesená",J290,0)</f>
        <v>0</v>
      </c>
      <c r="BI290" s="224">
        <f>IF(N290="nulová",J290,0)</f>
        <v>0</v>
      </c>
      <c r="BJ290" s="17" t="s">
        <v>80</v>
      </c>
      <c r="BK290" s="224">
        <f>ROUND(I290*H290,2)</f>
        <v>0</v>
      </c>
      <c r="BL290" s="17" t="s">
        <v>142</v>
      </c>
      <c r="BM290" s="223" t="s">
        <v>1281</v>
      </c>
    </row>
    <row r="291" s="2" customFormat="1">
      <c r="A291" s="38"/>
      <c r="B291" s="39"/>
      <c r="C291" s="40"/>
      <c r="D291" s="225" t="s">
        <v>144</v>
      </c>
      <c r="E291" s="40"/>
      <c r="F291" s="226" t="s">
        <v>1282</v>
      </c>
      <c r="G291" s="40"/>
      <c r="H291" s="40"/>
      <c r="I291" s="227"/>
      <c r="J291" s="40"/>
      <c r="K291" s="40"/>
      <c r="L291" s="44"/>
      <c r="M291" s="228"/>
      <c r="N291" s="229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144</v>
      </c>
      <c r="AU291" s="17" t="s">
        <v>87</v>
      </c>
    </row>
    <row r="292" s="13" customFormat="1">
      <c r="A292" s="13"/>
      <c r="B292" s="230"/>
      <c r="C292" s="231"/>
      <c r="D292" s="232" t="s">
        <v>146</v>
      </c>
      <c r="E292" s="233" t="s">
        <v>19</v>
      </c>
      <c r="F292" s="234" t="s">
        <v>1283</v>
      </c>
      <c r="G292" s="231"/>
      <c r="H292" s="233" t="s">
        <v>19</v>
      </c>
      <c r="I292" s="235"/>
      <c r="J292" s="231"/>
      <c r="K292" s="231"/>
      <c r="L292" s="236"/>
      <c r="M292" s="237"/>
      <c r="N292" s="238"/>
      <c r="O292" s="238"/>
      <c r="P292" s="238"/>
      <c r="Q292" s="238"/>
      <c r="R292" s="238"/>
      <c r="S292" s="238"/>
      <c r="T292" s="23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0" t="s">
        <v>146</v>
      </c>
      <c r="AU292" s="240" t="s">
        <v>87</v>
      </c>
      <c r="AV292" s="13" t="s">
        <v>80</v>
      </c>
      <c r="AW292" s="13" t="s">
        <v>37</v>
      </c>
      <c r="AX292" s="13" t="s">
        <v>76</v>
      </c>
      <c r="AY292" s="240" t="s">
        <v>135</v>
      </c>
    </row>
    <row r="293" s="14" customFormat="1">
      <c r="A293" s="14"/>
      <c r="B293" s="241"/>
      <c r="C293" s="242"/>
      <c r="D293" s="232" t="s">
        <v>146</v>
      </c>
      <c r="E293" s="243" t="s">
        <v>19</v>
      </c>
      <c r="F293" s="244" t="s">
        <v>1284</v>
      </c>
      <c r="G293" s="242"/>
      <c r="H293" s="245">
        <v>660</v>
      </c>
      <c r="I293" s="246"/>
      <c r="J293" s="242"/>
      <c r="K293" s="242"/>
      <c r="L293" s="247"/>
      <c r="M293" s="248"/>
      <c r="N293" s="249"/>
      <c r="O293" s="249"/>
      <c r="P293" s="249"/>
      <c r="Q293" s="249"/>
      <c r="R293" s="249"/>
      <c r="S293" s="249"/>
      <c r="T293" s="25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1" t="s">
        <v>146</v>
      </c>
      <c r="AU293" s="251" t="s">
        <v>87</v>
      </c>
      <c r="AV293" s="14" t="s">
        <v>87</v>
      </c>
      <c r="AW293" s="14" t="s">
        <v>37</v>
      </c>
      <c r="AX293" s="14" t="s">
        <v>80</v>
      </c>
      <c r="AY293" s="251" t="s">
        <v>135</v>
      </c>
    </row>
    <row r="294" s="2" customFormat="1" ht="21.75" customHeight="1">
      <c r="A294" s="38"/>
      <c r="B294" s="39"/>
      <c r="C294" s="212" t="s">
        <v>440</v>
      </c>
      <c r="D294" s="212" t="s">
        <v>137</v>
      </c>
      <c r="E294" s="213" t="s">
        <v>429</v>
      </c>
      <c r="F294" s="214" t="s">
        <v>430</v>
      </c>
      <c r="G294" s="215" t="s">
        <v>140</v>
      </c>
      <c r="H294" s="216">
        <v>600</v>
      </c>
      <c r="I294" s="217"/>
      <c r="J294" s="218">
        <f>ROUND(I294*H294,2)</f>
        <v>0</v>
      </c>
      <c r="K294" s="214" t="s">
        <v>141</v>
      </c>
      <c r="L294" s="44"/>
      <c r="M294" s="219" t="s">
        <v>19</v>
      </c>
      <c r="N294" s="220" t="s">
        <v>47</v>
      </c>
      <c r="O294" s="84"/>
      <c r="P294" s="221">
        <f>O294*H294</f>
        <v>0</v>
      </c>
      <c r="Q294" s="221">
        <v>0.68999999999999995</v>
      </c>
      <c r="R294" s="221">
        <f>Q294*H294</f>
        <v>413.99999999999994</v>
      </c>
      <c r="S294" s="221">
        <v>0</v>
      </c>
      <c r="T294" s="222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3" t="s">
        <v>142</v>
      </c>
      <c r="AT294" s="223" t="s">
        <v>137</v>
      </c>
      <c r="AU294" s="223" t="s">
        <v>87</v>
      </c>
      <c r="AY294" s="17" t="s">
        <v>135</v>
      </c>
      <c r="BE294" s="224">
        <f>IF(N294="základní",J294,0)</f>
        <v>0</v>
      </c>
      <c r="BF294" s="224">
        <f>IF(N294="snížená",J294,0)</f>
        <v>0</v>
      </c>
      <c r="BG294" s="224">
        <f>IF(N294="zákl. přenesená",J294,0)</f>
        <v>0</v>
      </c>
      <c r="BH294" s="224">
        <f>IF(N294="sníž. přenesená",J294,0)</f>
        <v>0</v>
      </c>
      <c r="BI294" s="224">
        <f>IF(N294="nulová",J294,0)</f>
        <v>0</v>
      </c>
      <c r="BJ294" s="17" t="s">
        <v>80</v>
      </c>
      <c r="BK294" s="224">
        <f>ROUND(I294*H294,2)</f>
        <v>0</v>
      </c>
      <c r="BL294" s="17" t="s">
        <v>142</v>
      </c>
      <c r="BM294" s="223" t="s">
        <v>1285</v>
      </c>
    </row>
    <row r="295" s="2" customFormat="1">
      <c r="A295" s="38"/>
      <c r="B295" s="39"/>
      <c r="C295" s="40"/>
      <c r="D295" s="225" t="s">
        <v>144</v>
      </c>
      <c r="E295" s="40"/>
      <c r="F295" s="226" t="s">
        <v>432</v>
      </c>
      <c r="G295" s="40"/>
      <c r="H295" s="40"/>
      <c r="I295" s="227"/>
      <c r="J295" s="40"/>
      <c r="K295" s="40"/>
      <c r="L295" s="44"/>
      <c r="M295" s="228"/>
      <c r="N295" s="229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144</v>
      </c>
      <c r="AU295" s="17" t="s">
        <v>87</v>
      </c>
    </row>
    <row r="296" s="12" customFormat="1" ht="22.8" customHeight="1">
      <c r="A296" s="12"/>
      <c r="B296" s="196"/>
      <c r="C296" s="197"/>
      <c r="D296" s="198" t="s">
        <v>75</v>
      </c>
      <c r="E296" s="210" t="s">
        <v>1286</v>
      </c>
      <c r="F296" s="210" t="s">
        <v>1287</v>
      </c>
      <c r="G296" s="197"/>
      <c r="H296" s="197"/>
      <c r="I296" s="200"/>
      <c r="J296" s="211">
        <f>BK296</f>
        <v>0</v>
      </c>
      <c r="K296" s="197"/>
      <c r="L296" s="202"/>
      <c r="M296" s="203"/>
      <c r="N296" s="204"/>
      <c r="O296" s="204"/>
      <c r="P296" s="205">
        <f>SUM(P297:P310)</f>
        <v>0</v>
      </c>
      <c r="Q296" s="204"/>
      <c r="R296" s="205">
        <f>SUM(R297:R310)</f>
        <v>275.03146999999996</v>
      </c>
      <c r="S296" s="204"/>
      <c r="T296" s="206">
        <f>SUM(T297:T310)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7" t="s">
        <v>80</v>
      </c>
      <c r="AT296" s="208" t="s">
        <v>75</v>
      </c>
      <c r="AU296" s="208" t="s">
        <v>80</v>
      </c>
      <c r="AY296" s="207" t="s">
        <v>135</v>
      </c>
      <c r="BK296" s="209">
        <f>SUM(BK297:BK310)</f>
        <v>0</v>
      </c>
    </row>
    <row r="297" s="2" customFormat="1" ht="16.5" customHeight="1">
      <c r="A297" s="38"/>
      <c r="B297" s="39"/>
      <c r="C297" s="212" t="s">
        <v>445</v>
      </c>
      <c r="D297" s="212" t="s">
        <v>137</v>
      </c>
      <c r="E297" s="213" t="s">
        <v>1269</v>
      </c>
      <c r="F297" s="214" t="s">
        <v>1270</v>
      </c>
      <c r="G297" s="215" t="s">
        <v>255</v>
      </c>
      <c r="H297" s="216">
        <v>14</v>
      </c>
      <c r="I297" s="217"/>
      <c r="J297" s="218">
        <f>ROUND(I297*H297,2)</f>
        <v>0</v>
      </c>
      <c r="K297" s="214" t="s">
        <v>141</v>
      </c>
      <c r="L297" s="44"/>
      <c r="M297" s="219" t="s">
        <v>19</v>
      </c>
      <c r="N297" s="220" t="s">
        <v>47</v>
      </c>
      <c r="O297" s="84"/>
      <c r="P297" s="221">
        <f>O297*H297</f>
        <v>0</v>
      </c>
      <c r="Q297" s="221">
        <v>0</v>
      </c>
      <c r="R297" s="221">
        <f>Q297*H297</f>
        <v>0</v>
      </c>
      <c r="S297" s="221">
        <v>0</v>
      </c>
      <c r="T297" s="222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3" t="s">
        <v>142</v>
      </c>
      <c r="AT297" s="223" t="s">
        <v>137</v>
      </c>
      <c r="AU297" s="223" t="s">
        <v>87</v>
      </c>
      <c r="AY297" s="17" t="s">
        <v>135</v>
      </c>
      <c r="BE297" s="224">
        <f>IF(N297="základní",J297,0)</f>
        <v>0</v>
      </c>
      <c r="BF297" s="224">
        <f>IF(N297="snížená",J297,0)</f>
        <v>0</v>
      </c>
      <c r="BG297" s="224">
        <f>IF(N297="zákl. přenesená",J297,0)</f>
        <v>0</v>
      </c>
      <c r="BH297" s="224">
        <f>IF(N297="sníž. přenesená",J297,0)</f>
        <v>0</v>
      </c>
      <c r="BI297" s="224">
        <f>IF(N297="nulová",J297,0)</f>
        <v>0</v>
      </c>
      <c r="BJ297" s="17" t="s">
        <v>80</v>
      </c>
      <c r="BK297" s="224">
        <f>ROUND(I297*H297,2)</f>
        <v>0</v>
      </c>
      <c r="BL297" s="17" t="s">
        <v>142</v>
      </c>
      <c r="BM297" s="223" t="s">
        <v>1288</v>
      </c>
    </row>
    <row r="298" s="2" customFormat="1">
      <c r="A298" s="38"/>
      <c r="B298" s="39"/>
      <c r="C298" s="40"/>
      <c r="D298" s="225" t="s">
        <v>144</v>
      </c>
      <c r="E298" s="40"/>
      <c r="F298" s="226" t="s">
        <v>1272</v>
      </c>
      <c r="G298" s="40"/>
      <c r="H298" s="40"/>
      <c r="I298" s="227"/>
      <c r="J298" s="40"/>
      <c r="K298" s="40"/>
      <c r="L298" s="44"/>
      <c r="M298" s="228"/>
      <c r="N298" s="229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144</v>
      </c>
      <c r="AU298" s="17" t="s">
        <v>87</v>
      </c>
    </row>
    <row r="299" s="14" customFormat="1">
      <c r="A299" s="14"/>
      <c r="B299" s="241"/>
      <c r="C299" s="242"/>
      <c r="D299" s="232" t="s">
        <v>146</v>
      </c>
      <c r="E299" s="243" t="s">
        <v>19</v>
      </c>
      <c r="F299" s="244" t="s">
        <v>1289</v>
      </c>
      <c r="G299" s="242"/>
      <c r="H299" s="245">
        <v>14</v>
      </c>
      <c r="I299" s="246"/>
      <c r="J299" s="242"/>
      <c r="K299" s="242"/>
      <c r="L299" s="247"/>
      <c r="M299" s="248"/>
      <c r="N299" s="249"/>
      <c r="O299" s="249"/>
      <c r="P299" s="249"/>
      <c r="Q299" s="249"/>
      <c r="R299" s="249"/>
      <c r="S299" s="249"/>
      <c r="T299" s="25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1" t="s">
        <v>146</v>
      </c>
      <c r="AU299" s="251" t="s">
        <v>87</v>
      </c>
      <c r="AV299" s="14" t="s">
        <v>87</v>
      </c>
      <c r="AW299" s="14" t="s">
        <v>37</v>
      </c>
      <c r="AX299" s="14" t="s">
        <v>80</v>
      </c>
      <c r="AY299" s="251" t="s">
        <v>135</v>
      </c>
    </row>
    <row r="300" s="2" customFormat="1" ht="21.75" customHeight="1">
      <c r="A300" s="38"/>
      <c r="B300" s="39"/>
      <c r="C300" s="212" t="s">
        <v>452</v>
      </c>
      <c r="D300" s="212" t="s">
        <v>137</v>
      </c>
      <c r="E300" s="213" t="s">
        <v>1274</v>
      </c>
      <c r="F300" s="214" t="s">
        <v>1275</v>
      </c>
      <c r="G300" s="215" t="s">
        <v>255</v>
      </c>
      <c r="H300" s="216">
        <v>105.5</v>
      </c>
      <c r="I300" s="217"/>
      <c r="J300" s="218">
        <f>ROUND(I300*H300,2)</f>
        <v>0</v>
      </c>
      <c r="K300" s="214" t="s">
        <v>141</v>
      </c>
      <c r="L300" s="44"/>
      <c r="M300" s="219" t="s">
        <v>19</v>
      </c>
      <c r="N300" s="220" t="s">
        <v>47</v>
      </c>
      <c r="O300" s="84"/>
      <c r="P300" s="221">
        <f>O300*H300</f>
        <v>0</v>
      </c>
      <c r="Q300" s="221">
        <v>0</v>
      </c>
      <c r="R300" s="221">
        <f>Q300*H300</f>
        <v>0</v>
      </c>
      <c r="S300" s="221">
        <v>0</v>
      </c>
      <c r="T300" s="222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3" t="s">
        <v>142</v>
      </c>
      <c r="AT300" s="223" t="s">
        <v>137</v>
      </c>
      <c r="AU300" s="223" t="s">
        <v>87</v>
      </c>
      <c r="AY300" s="17" t="s">
        <v>135</v>
      </c>
      <c r="BE300" s="224">
        <f>IF(N300="základní",J300,0)</f>
        <v>0</v>
      </c>
      <c r="BF300" s="224">
        <f>IF(N300="snížená",J300,0)</f>
        <v>0</v>
      </c>
      <c r="BG300" s="224">
        <f>IF(N300="zákl. přenesená",J300,0)</f>
        <v>0</v>
      </c>
      <c r="BH300" s="224">
        <f>IF(N300="sníž. přenesená",J300,0)</f>
        <v>0</v>
      </c>
      <c r="BI300" s="224">
        <f>IF(N300="nulová",J300,0)</f>
        <v>0</v>
      </c>
      <c r="BJ300" s="17" t="s">
        <v>80</v>
      </c>
      <c r="BK300" s="224">
        <f>ROUND(I300*H300,2)</f>
        <v>0</v>
      </c>
      <c r="BL300" s="17" t="s">
        <v>142</v>
      </c>
      <c r="BM300" s="223" t="s">
        <v>1290</v>
      </c>
    </row>
    <row r="301" s="2" customFormat="1">
      <c r="A301" s="38"/>
      <c r="B301" s="39"/>
      <c r="C301" s="40"/>
      <c r="D301" s="225" t="s">
        <v>144</v>
      </c>
      <c r="E301" s="40"/>
      <c r="F301" s="226" t="s">
        <v>1277</v>
      </c>
      <c r="G301" s="40"/>
      <c r="H301" s="40"/>
      <c r="I301" s="227"/>
      <c r="J301" s="40"/>
      <c r="K301" s="40"/>
      <c r="L301" s="44"/>
      <c r="M301" s="228"/>
      <c r="N301" s="229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144</v>
      </c>
      <c r="AU301" s="17" t="s">
        <v>87</v>
      </c>
    </row>
    <row r="302" s="14" customFormat="1">
      <c r="A302" s="14"/>
      <c r="B302" s="241"/>
      <c r="C302" s="242"/>
      <c r="D302" s="232" t="s">
        <v>146</v>
      </c>
      <c r="E302" s="243" t="s">
        <v>19</v>
      </c>
      <c r="F302" s="244" t="s">
        <v>1291</v>
      </c>
      <c r="G302" s="242"/>
      <c r="H302" s="245">
        <v>105.5</v>
      </c>
      <c r="I302" s="246"/>
      <c r="J302" s="242"/>
      <c r="K302" s="242"/>
      <c r="L302" s="247"/>
      <c r="M302" s="248"/>
      <c r="N302" s="249"/>
      <c r="O302" s="249"/>
      <c r="P302" s="249"/>
      <c r="Q302" s="249"/>
      <c r="R302" s="249"/>
      <c r="S302" s="249"/>
      <c r="T302" s="25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1" t="s">
        <v>146</v>
      </c>
      <c r="AU302" s="251" t="s">
        <v>87</v>
      </c>
      <c r="AV302" s="14" t="s">
        <v>87</v>
      </c>
      <c r="AW302" s="14" t="s">
        <v>37</v>
      </c>
      <c r="AX302" s="14" t="s">
        <v>80</v>
      </c>
      <c r="AY302" s="251" t="s">
        <v>135</v>
      </c>
    </row>
    <row r="303" s="2" customFormat="1" ht="16.5" customHeight="1">
      <c r="A303" s="38"/>
      <c r="B303" s="39"/>
      <c r="C303" s="212" t="s">
        <v>457</v>
      </c>
      <c r="D303" s="212" t="s">
        <v>137</v>
      </c>
      <c r="E303" s="213" t="s">
        <v>1279</v>
      </c>
      <c r="F303" s="214" t="s">
        <v>1280</v>
      </c>
      <c r="G303" s="215" t="s">
        <v>140</v>
      </c>
      <c r="H303" s="216">
        <v>263</v>
      </c>
      <c r="I303" s="217"/>
      <c r="J303" s="218">
        <f>ROUND(I303*H303,2)</f>
        <v>0</v>
      </c>
      <c r="K303" s="214" t="s">
        <v>141</v>
      </c>
      <c r="L303" s="44"/>
      <c r="M303" s="219" t="s">
        <v>19</v>
      </c>
      <c r="N303" s="220" t="s">
        <v>47</v>
      </c>
      <c r="O303" s="84"/>
      <c r="P303" s="221">
        <f>O303*H303</f>
        <v>0</v>
      </c>
      <c r="Q303" s="221">
        <v>0.00068999999999999997</v>
      </c>
      <c r="R303" s="221">
        <f>Q303*H303</f>
        <v>0.18146999999999999</v>
      </c>
      <c r="S303" s="221">
        <v>0</v>
      </c>
      <c r="T303" s="222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3" t="s">
        <v>142</v>
      </c>
      <c r="AT303" s="223" t="s">
        <v>137</v>
      </c>
      <c r="AU303" s="223" t="s">
        <v>87</v>
      </c>
      <c r="AY303" s="17" t="s">
        <v>135</v>
      </c>
      <c r="BE303" s="224">
        <f>IF(N303="základní",J303,0)</f>
        <v>0</v>
      </c>
      <c r="BF303" s="224">
        <f>IF(N303="snížená",J303,0)</f>
        <v>0</v>
      </c>
      <c r="BG303" s="224">
        <f>IF(N303="zákl. přenesená",J303,0)</f>
        <v>0</v>
      </c>
      <c r="BH303" s="224">
        <f>IF(N303="sníž. přenesená",J303,0)</f>
        <v>0</v>
      </c>
      <c r="BI303" s="224">
        <f>IF(N303="nulová",J303,0)</f>
        <v>0</v>
      </c>
      <c r="BJ303" s="17" t="s">
        <v>80</v>
      </c>
      <c r="BK303" s="224">
        <f>ROUND(I303*H303,2)</f>
        <v>0</v>
      </c>
      <c r="BL303" s="17" t="s">
        <v>142</v>
      </c>
      <c r="BM303" s="223" t="s">
        <v>1292</v>
      </c>
    </row>
    <row r="304" s="2" customFormat="1">
      <c r="A304" s="38"/>
      <c r="B304" s="39"/>
      <c r="C304" s="40"/>
      <c r="D304" s="225" t="s">
        <v>144</v>
      </c>
      <c r="E304" s="40"/>
      <c r="F304" s="226" t="s">
        <v>1282</v>
      </c>
      <c r="G304" s="40"/>
      <c r="H304" s="40"/>
      <c r="I304" s="227"/>
      <c r="J304" s="40"/>
      <c r="K304" s="40"/>
      <c r="L304" s="44"/>
      <c r="M304" s="228"/>
      <c r="N304" s="229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144</v>
      </c>
      <c r="AU304" s="17" t="s">
        <v>87</v>
      </c>
    </row>
    <row r="305" s="13" customFormat="1">
      <c r="A305" s="13"/>
      <c r="B305" s="230"/>
      <c r="C305" s="231"/>
      <c r="D305" s="232" t="s">
        <v>146</v>
      </c>
      <c r="E305" s="233" t="s">
        <v>19</v>
      </c>
      <c r="F305" s="234" t="s">
        <v>1283</v>
      </c>
      <c r="G305" s="231"/>
      <c r="H305" s="233" t="s">
        <v>19</v>
      </c>
      <c r="I305" s="235"/>
      <c r="J305" s="231"/>
      <c r="K305" s="231"/>
      <c r="L305" s="236"/>
      <c r="M305" s="237"/>
      <c r="N305" s="238"/>
      <c r="O305" s="238"/>
      <c r="P305" s="238"/>
      <c r="Q305" s="238"/>
      <c r="R305" s="238"/>
      <c r="S305" s="238"/>
      <c r="T305" s="23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0" t="s">
        <v>146</v>
      </c>
      <c r="AU305" s="240" t="s">
        <v>87</v>
      </c>
      <c r="AV305" s="13" t="s">
        <v>80</v>
      </c>
      <c r="AW305" s="13" t="s">
        <v>37</v>
      </c>
      <c r="AX305" s="13" t="s">
        <v>76</v>
      </c>
      <c r="AY305" s="240" t="s">
        <v>135</v>
      </c>
    </row>
    <row r="306" s="14" customFormat="1">
      <c r="A306" s="14"/>
      <c r="B306" s="241"/>
      <c r="C306" s="242"/>
      <c r="D306" s="232" t="s">
        <v>146</v>
      </c>
      <c r="E306" s="243" t="s">
        <v>19</v>
      </c>
      <c r="F306" s="244" t="s">
        <v>1293</v>
      </c>
      <c r="G306" s="242"/>
      <c r="H306" s="245">
        <v>263</v>
      </c>
      <c r="I306" s="246"/>
      <c r="J306" s="242"/>
      <c r="K306" s="242"/>
      <c r="L306" s="247"/>
      <c r="M306" s="248"/>
      <c r="N306" s="249"/>
      <c r="O306" s="249"/>
      <c r="P306" s="249"/>
      <c r="Q306" s="249"/>
      <c r="R306" s="249"/>
      <c r="S306" s="249"/>
      <c r="T306" s="25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1" t="s">
        <v>146</v>
      </c>
      <c r="AU306" s="251" t="s">
        <v>87</v>
      </c>
      <c r="AV306" s="14" t="s">
        <v>87</v>
      </c>
      <c r="AW306" s="14" t="s">
        <v>37</v>
      </c>
      <c r="AX306" s="14" t="s">
        <v>80</v>
      </c>
      <c r="AY306" s="251" t="s">
        <v>135</v>
      </c>
    </row>
    <row r="307" s="2" customFormat="1" ht="21.75" customHeight="1">
      <c r="A307" s="38"/>
      <c r="B307" s="39"/>
      <c r="C307" s="212" t="s">
        <v>462</v>
      </c>
      <c r="D307" s="212" t="s">
        <v>137</v>
      </c>
      <c r="E307" s="213" t="s">
        <v>1294</v>
      </c>
      <c r="F307" s="214" t="s">
        <v>1295</v>
      </c>
      <c r="G307" s="215" t="s">
        <v>140</v>
      </c>
      <c r="H307" s="216">
        <v>478</v>
      </c>
      <c r="I307" s="217"/>
      <c r="J307" s="218">
        <f>ROUND(I307*H307,2)</f>
        <v>0</v>
      </c>
      <c r="K307" s="214" t="s">
        <v>141</v>
      </c>
      <c r="L307" s="44"/>
      <c r="M307" s="219" t="s">
        <v>19</v>
      </c>
      <c r="N307" s="220" t="s">
        <v>47</v>
      </c>
      <c r="O307" s="84"/>
      <c r="P307" s="221">
        <f>O307*H307</f>
        <v>0</v>
      </c>
      <c r="Q307" s="221">
        <v>0.57499999999999996</v>
      </c>
      <c r="R307" s="221">
        <f>Q307*H307</f>
        <v>274.84999999999997</v>
      </c>
      <c r="S307" s="221">
        <v>0</v>
      </c>
      <c r="T307" s="222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3" t="s">
        <v>142</v>
      </c>
      <c r="AT307" s="223" t="s">
        <v>137</v>
      </c>
      <c r="AU307" s="223" t="s">
        <v>87</v>
      </c>
      <c r="AY307" s="17" t="s">
        <v>135</v>
      </c>
      <c r="BE307" s="224">
        <f>IF(N307="základní",J307,0)</f>
        <v>0</v>
      </c>
      <c r="BF307" s="224">
        <f>IF(N307="snížená",J307,0)</f>
        <v>0</v>
      </c>
      <c r="BG307" s="224">
        <f>IF(N307="zákl. přenesená",J307,0)</f>
        <v>0</v>
      </c>
      <c r="BH307" s="224">
        <f>IF(N307="sníž. přenesená",J307,0)</f>
        <v>0</v>
      </c>
      <c r="BI307" s="224">
        <f>IF(N307="nulová",J307,0)</f>
        <v>0</v>
      </c>
      <c r="BJ307" s="17" t="s">
        <v>80</v>
      </c>
      <c r="BK307" s="224">
        <f>ROUND(I307*H307,2)</f>
        <v>0</v>
      </c>
      <c r="BL307" s="17" t="s">
        <v>142</v>
      </c>
      <c r="BM307" s="223" t="s">
        <v>1296</v>
      </c>
    </row>
    <row r="308" s="2" customFormat="1">
      <c r="A308" s="38"/>
      <c r="B308" s="39"/>
      <c r="C308" s="40"/>
      <c r="D308" s="225" t="s">
        <v>144</v>
      </c>
      <c r="E308" s="40"/>
      <c r="F308" s="226" t="s">
        <v>1297</v>
      </c>
      <c r="G308" s="40"/>
      <c r="H308" s="40"/>
      <c r="I308" s="227"/>
      <c r="J308" s="40"/>
      <c r="K308" s="40"/>
      <c r="L308" s="44"/>
      <c r="M308" s="228"/>
      <c r="N308" s="229"/>
      <c r="O308" s="84"/>
      <c r="P308" s="84"/>
      <c r="Q308" s="84"/>
      <c r="R308" s="84"/>
      <c r="S308" s="84"/>
      <c r="T308" s="85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144</v>
      </c>
      <c r="AU308" s="17" t="s">
        <v>87</v>
      </c>
    </row>
    <row r="309" s="13" customFormat="1">
      <c r="A309" s="13"/>
      <c r="B309" s="230"/>
      <c r="C309" s="231"/>
      <c r="D309" s="232" t="s">
        <v>146</v>
      </c>
      <c r="E309" s="233" t="s">
        <v>19</v>
      </c>
      <c r="F309" s="234" t="s">
        <v>1298</v>
      </c>
      <c r="G309" s="231"/>
      <c r="H309" s="233" t="s">
        <v>19</v>
      </c>
      <c r="I309" s="235"/>
      <c r="J309" s="231"/>
      <c r="K309" s="231"/>
      <c r="L309" s="236"/>
      <c r="M309" s="237"/>
      <c r="N309" s="238"/>
      <c r="O309" s="238"/>
      <c r="P309" s="238"/>
      <c r="Q309" s="238"/>
      <c r="R309" s="238"/>
      <c r="S309" s="238"/>
      <c r="T309" s="23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0" t="s">
        <v>146</v>
      </c>
      <c r="AU309" s="240" t="s">
        <v>87</v>
      </c>
      <c r="AV309" s="13" t="s">
        <v>80</v>
      </c>
      <c r="AW309" s="13" t="s">
        <v>37</v>
      </c>
      <c r="AX309" s="13" t="s">
        <v>76</v>
      </c>
      <c r="AY309" s="240" t="s">
        <v>135</v>
      </c>
    </row>
    <row r="310" s="14" customFormat="1">
      <c r="A310" s="14"/>
      <c r="B310" s="241"/>
      <c r="C310" s="242"/>
      <c r="D310" s="232" t="s">
        <v>146</v>
      </c>
      <c r="E310" s="243" t="s">
        <v>19</v>
      </c>
      <c r="F310" s="244" t="s">
        <v>1299</v>
      </c>
      <c r="G310" s="242"/>
      <c r="H310" s="245">
        <v>478</v>
      </c>
      <c r="I310" s="246"/>
      <c r="J310" s="242"/>
      <c r="K310" s="242"/>
      <c r="L310" s="247"/>
      <c r="M310" s="248"/>
      <c r="N310" s="249"/>
      <c r="O310" s="249"/>
      <c r="P310" s="249"/>
      <c r="Q310" s="249"/>
      <c r="R310" s="249"/>
      <c r="S310" s="249"/>
      <c r="T310" s="25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1" t="s">
        <v>146</v>
      </c>
      <c r="AU310" s="251" t="s">
        <v>87</v>
      </c>
      <c r="AV310" s="14" t="s">
        <v>87</v>
      </c>
      <c r="AW310" s="14" t="s">
        <v>37</v>
      </c>
      <c r="AX310" s="14" t="s">
        <v>80</v>
      </c>
      <c r="AY310" s="251" t="s">
        <v>135</v>
      </c>
    </row>
    <row r="311" s="12" customFormat="1" ht="22.8" customHeight="1">
      <c r="A311" s="12"/>
      <c r="B311" s="196"/>
      <c r="C311" s="197"/>
      <c r="D311" s="198" t="s">
        <v>75</v>
      </c>
      <c r="E311" s="210" t="s">
        <v>1300</v>
      </c>
      <c r="F311" s="210" t="s">
        <v>1301</v>
      </c>
      <c r="G311" s="197"/>
      <c r="H311" s="197"/>
      <c r="I311" s="200"/>
      <c r="J311" s="211">
        <f>BK311</f>
        <v>0</v>
      </c>
      <c r="K311" s="197"/>
      <c r="L311" s="202"/>
      <c r="M311" s="203"/>
      <c r="N311" s="204"/>
      <c r="O311" s="204"/>
      <c r="P311" s="205">
        <f>SUM(P312:P324)</f>
        <v>0</v>
      </c>
      <c r="Q311" s="204"/>
      <c r="R311" s="205">
        <f>SUM(R312:R324)</f>
        <v>236.09663999999998</v>
      </c>
      <c r="S311" s="204"/>
      <c r="T311" s="206">
        <f>SUM(T312:T324)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07" t="s">
        <v>80</v>
      </c>
      <c r="AT311" s="208" t="s">
        <v>75</v>
      </c>
      <c r="AU311" s="208" t="s">
        <v>80</v>
      </c>
      <c r="AY311" s="207" t="s">
        <v>135</v>
      </c>
      <c r="BK311" s="209">
        <f>SUM(BK312:BK324)</f>
        <v>0</v>
      </c>
    </row>
    <row r="312" s="2" customFormat="1" ht="37.8" customHeight="1">
      <c r="A312" s="38"/>
      <c r="B312" s="39"/>
      <c r="C312" s="212" t="s">
        <v>467</v>
      </c>
      <c r="D312" s="212" t="s">
        <v>137</v>
      </c>
      <c r="E312" s="213" t="s">
        <v>473</v>
      </c>
      <c r="F312" s="214" t="s">
        <v>474</v>
      </c>
      <c r="G312" s="215" t="s">
        <v>140</v>
      </c>
      <c r="H312" s="216">
        <v>416</v>
      </c>
      <c r="I312" s="217"/>
      <c r="J312" s="218">
        <f>ROUND(I312*H312,2)</f>
        <v>0</v>
      </c>
      <c r="K312" s="214" t="s">
        <v>141</v>
      </c>
      <c r="L312" s="44"/>
      <c r="M312" s="219" t="s">
        <v>19</v>
      </c>
      <c r="N312" s="220" t="s">
        <v>47</v>
      </c>
      <c r="O312" s="84"/>
      <c r="P312" s="221">
        <f>O312*H312</f>
        <v>0</v>
      </c>
      <c r="Q312" s="221">
        <v>0.089219999999999994</v>
      </c>
      <c r="R312" s="221">
        <f>Q312*H312</f>
        <v>37.115519999999997</v>
      </c>
      <c r="S312" s="221">
        <v>0</v>
      </c>
      <c r="T312" s="222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3" t="s">
        <v>142</v>
      </c>
      <c r="AT312" s="223" t="s">
        <v>137</v>
      </c>
      <c r="AU312" s="223" t="s">
        <v>87</v>
      </c>
      <c r="AY312" s="17" t="s">
        <v>135</v>
      </c>
      <c r="BE312" s="224">
        <f>IF(N312="základní",J312,0)</f>
        <v>0</v>
      </c>
      <c r="BF312" s="224">
        <f>IF(N312="snížená",J312,0)</f>
        <v>0</v>
      </c>
      <c r="BG312" s="224">
        <f>IF(N312="zákl. přenesená",J312,0)</f>
        <v>0</v>
      </c>
      <c r="BH312" s="224">
        <f>IF(N312="sníž. přenesená",J312,0)</f>
        <v>0</v>
      </c>
      <c r="BI312" s="224">
        <f>IF(N312="nulová",J312,0)</f>
        <v>0</v>
      </c>
      <c r="BJ312" s="17" t="s">
        <v>80</v>
      </c>
      <c r="BK312" s="224">
        <f>ROUND(I312*H312,2)</f>
        <v>0</v>
      </c>
      <c r="BL312" s="17" t="s">
        <v>142</v>
      </c>
      <c r="BM312" s="223" t="s">
        <v>1302</v>
      </c>
    </row>
    <row r="313" s="2" customFormat="1">
      <c r="A313" s="38"/>
      <c r="B313" s="39"/>
      <c r="C313" s="40"/>
      <c r="D313" s="225" t="s">
        <v>144</v>
      </c>
      <c r="E313" s="40"/>
      <c r="F313" s="226" t="s">
        <v>476</v>
      </c>
      <c r="G313" s="40"/>
      <c r="H313" s="40"/>
      <c r="I313" s="227"/>
      <c r="J313" s="40"/>
      <c r="K313" s="40"/>
      <c r="L313" s="44"/>
      <c r="M313" s="228"/>
      <c r="N313" s="229"/>
      <c r="O313" s="84"/>
      <c r="P313" s="84"/>
      <c r="Q313" s="84"/>
      <c r="R313" s="84"/>
      <c r="S313" s="84"/>
      <c r="T313" s="85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144</v>
      </c>
      <c r="AU313" s="17" t="s">
        <v>87</v>
      </c>
    </row>
    <row r="314" s="2" customFormat="1" ht="16.5" customHeight="1">
      <c r="A314" s="38"/>
      <c r="B314" s="39"/>
      <c r="C314" s="264" t="s">
        <v>472</v>
      </c>
      <c r="D314" s="264" t="s">
        <v>301</v>
      </c>
      <c r="E314" s="265" t="s">
        <v>478</v>
      </c>
      <c r="F314" s="266" t="s">
        <v>479</v>
      </c>
      <c r="G314" s="267" t="s">
        <v>140</v>
      </c>
      <c r="H314" s="268">
        <v>315.12</v>
      </c>
      <c r="I314" s="269"/>
      <c r="J314" s="270">
        <f>ROUND(I314*H314,2)</f>
        <v>0</v>
      </c>
      <c r="K314" s="266" t="s">
        <v>141</v>
      </c>
      <c r="L314" s="271"/>
      <c r="M314" s="272" t="s">
        <v>19</v>
      </c>
      <c r="N314" s="273" t="s">
        <v>47</v>
      </c>
      <c r="O314" s="84"/>
      <c r="P314" s="221">
        <f>O314*H314</f>
        <v>0</v>
      </c>
      <c r="Q314" s="221">
        <v>0.13200000000000001</v>
      </c>
      <c r="R314" s="221">
        <f>Q314*H314</f>
        <v>41.595840000000003</v>
      </c>
      <c r="S314" s="221">
        <v>0</v>
      </c>
      <c r="T314" s="222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3" t="s">
        <v>191</v>
      </c>
      <c r="AT314" s="223" t="s">
        <v>301</v>
      </c>
      <c r="AU314" s="223" t="s">
        <v>87</v>
      </c>
      <c r="AY314" s="17" t="s">
        <v>135</v>
      </c>
      <c r="BE314" s="224">
        <f>IF(N314="základní",J314,0)</f>
        <v>0</v>
      </c>
      <c r="BF314" s="224">
        <f>IF(N314="snížená",J314,0)</f>
        <v>0</v>
      </c>
      <c r="BG314" s="224">
        <f>IF(N314="zákl. přenesená",J314,0)</f>
        <v>0</v>
      </c>
      <c r="BH314" s="224">
        <f>IF(N314="sníž. přenesená",J314,0)</f>
        <v>0</v>
      </c>
      <c r="BI314" s="224">
        <f>IF(N314="nulová",J314,0)</f>
        <v>0</v>
      </c>
      <c r="BJ314" s="17" t="s">
        <v>80</v>
      </c>
      <c r="BK314" s="224">
        <f>ROUND(I314*H314,2)</f>
        <v>0</v>
      </c>
      <c r="BL314" s="17" t="s">
        <v>142</v>
      </c>
      <c r="BM314" s="223" t="s">
        <v>1303</v>
      </c>
    </row>
    <row r="315" s="14" customFormat="1">
      <c r="A315" s="14"/>
      <c r="B315" s="241"/>
      <c r="C315" s="242"/>
      <c r="D315" s="232" t="s">
        <v>146</v>
      </c>
      <c r="E315" s="243" t="s">
        <v>19</v>
      </c>
      <c r="F315" s="244" t="s">
        <v>1304</v>
      </c>
      <c r="G315" s="242"/>
      <c r="H315" s="245">
        <v>312</v>
      </c>
      <c r="I315" s="246"/>
      <c r="J315" s="242"/>
      <c r="K315" s="242"/>
      <c r="L315" s="247"/>
      <c r="M315" s="248"/>
      <c r="N315" s="249"/>
      <c r="O315" s="249"/>
      <c r="P315" s="249"/>
      <c r="Q315" s="249"/>
      <c r="R315" s="249"/>
      <c r="S315" s="249"/>
      <c r="T315" s="250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1" t="s">
        <v>146</v>
      </c>
      <c r="AU315" s="251" t="s">
        <v>87</v>
      </c>
      <c r="AV315" s="14" t="s">
        <v>87</v>
      </c>
      <c r="AW315" s="14" t="s">
        <v>37</v>
      </c>
      <c r="AX315" s="14" t="s">
        <v>76</v>
      </c>
      <c r="AY315" s="251" t="s">
        <v>135</v>
      </c>
    </row>
    <row r="316" s="14" customFormat="1">
      <c r="A316" s="14"/>
      <c r="B316" s="241"/>
      <c r="C316" s="242"/>
      <c r="D316" s="232" t="s">
        <v>146</v>
      </c>
      <c r="E316" s="243" t="s">
        <v>19</v>
      </c>
      <c r="F316" s="244" t="s">
        <v>1305</v>
      </c>
      <c r="G316" s="242"/>
      <c r="H316" s="245">
        <v>315.12</v>
      </c>
      <c r="I316" s="246"/>
      <c r="J316" s="242"/>
      <c r="K316" s="242"/>
      <c r="L316" s="247"/>
      <c r="M316" s="248"/>
      <c r="N316" s="249"/>
      <c r="O316" s="249"/>
      <c r="P316" s="249"/>
      <c r="Q316" s="249"/>
      <c r="R316" s="249"/>
      <c r="S316" s="249"/>
      <c r="T316" s="25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1" t="s">
        <v>146</v>
      </c>
      <c r="AU316" s="251" t="s">
        <v>87</v>
      </c>
      <c r="AV316" s="14" t="s">
        <v>87</v>
      </c>
      <c r="AW316" s="14" t="s">
        <v>37</v>
      </c>
      <c r="AX316" s="14" t="s">
        <v>80</v>
      </c>
      <c r="AY316" s="251" t="s">
        <v>135</v>
      </c>
    </row>
    <row r="317" s="2" customFormat="1" ht="16.5" customHeight="1">
      <c r="A317" s="38"/>
      <c r="B317" s="39"/>
      <c r="C317" s="264" t="s">
        <v>477</v>
      </c>
      <c r="D317" s="264" t="s">
        <v>301</v>
      </c>
      <c r="E317" s="265" t="s">
        <v>483</v>
      </c>
      <c r="F317" s="266" t="s">
        <v>484</v>
      </c>
      <c r="G317" s="267" t="s">
        <v>140</v>
      </c>
      <c r="H317" s="268">
        <v>105.04000000000001</v>
      </c>
      <c r="I317" s="269"/>
      <c r="J317" s="270">
        <f>ROUND(I317*H317,2)</f>
        <v>0</v>
      </c>
      <c r="K317" s="266" t="s">
        <v>141</v>
      </c>
      <c r="L317" s="271"/>
      <c r="M317" s="272" t="s">
        <v>19</v>
      </c>
      <c r="N317" s="273" t="s">
        <v>47</v>
      </c>
      <c r="O317" s="84"/>
      <c r="P317" s="221">
        <f>O317*H317</f>
        <v>0</v>
      </c>
      <c r="Q317" s="221">
        <v>0.13200000000000001</v>
      </c>
      <c r="R317" s="221">
        <f>Q317*H317</f>
        <v>13.865280000000002</v>
      </c>
      <c r="S317" s="221">
        <v>0</v>
      </c>
      <c r="T317" s="222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3" t="s">
        <v>191</v>
      </c>
      <c r="AT317" s="223" t="s">
        <v>301</v>
      </c>
      <c r="AU317" s="223" t="s">
        <v>87</v>
      </c>
      <c r="AY317" s="17" t="s">
        <v>135</v>
      </c>
      <c r="BE317" s="224">
        <f>IF(N317="základní",J317,0)</f>
        <v>0</v>
      </c>
      <c r="BF317" s="224">
        <f>IF(N317="snížená",J317,0)</f>
        <v>0</v>
      </c>
      <c r="BG317" s="224">
        <f>IF(N317="zákl. přenesená",J317,0)</f>
        <v>0</v>
      </c>
      <c r="BH317" s="224">
        <f>IF(N317="sníž. přenesená",J317,0)</f>
        <v>0</v>
      </c>
      <c r="BI317" s="224">
        <f>IF(N317="nulová",J317,0)</f>
        <v>0</v>
      </c>
      <c r="BJ317" s="17" t="s">
        <v>80</v>
      </c>
      <c r="BK317" s="224">
        <f>ROUND(I317*H317,2)</f>
        <v>0</v>
      </c>
      <c r="BL317" s="17" t="s">
        <v>142</v>
      </c>
      <c r="BM317" s="223" t="s">
        <v>1306</v>
      </c>
    </row>
    <row r="318" s="2" customFormat="1">
      <c r="A318" s="38"/>
      <c r="B318" s="39"/>
      <c r="C318" s="40"/>
      <c r="D318" s="232" t="s">
        <v>232</v>
      </c>
      <c r="E318" s="40"/>
      <c r="F318" s="263" t="s">
        <v>1307</v>
      </c>
      <c r="G318" s="40"/>
      <c r="H318" s="40"/>
      <c r="I318" s="227"/>
      <c r="J318" s="40"/>
      <c r="K318" s="40"/>
      <c r="L318" s="44"/>
      <c r="M318" s="228"/>
      <c r="N318" s="229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232</v>
      </c>
      <c r="AU318" s="17" t="s">
        <v>87</v>
      </c>
    </row>
    <row r="319" s="14" customFormat="1">
      <c r="A319" s="14"/>
      <c r="B319" s="241"/>
      <c r="C319" s="242"/>
      <c r="D319" s="232" t="s">
        <v>146</v>
      </c>
      <c r="E319" s="243" t="s">
        <v>19</v>
      </c>
      <c r="F319" s="244" t="s">
        <v>1308</v>
      </c>
      <c r="G319" s="242"/>
      <c r="H319" s="245">
        <v>104</v>
      </c>
      <c r="I319" s="246"/>
      <c r="J319" s="242"/>
      <c r="K319" s="242"/>
      <c r="L319" s="247"/>
      <c r="M319" s="248"/>
      <c r="N319" s="249"/>
      <c r="O319" s="249"/>
      <c r="P319" s="249"/>
      <c r="Q319" s="249"/>
      <c r="R319" s="249"/>
      <c r="S319" s="249"/>
      <c r="T319" s="25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1" t="s">
        <v>146</v>
      </c>
      <c r="AU319" s="251" t="s">
        <v>87</v>
      </c>
      <c r="AV319" s="14" t="s">
        <v>87</v>
      </c>
      <c r="AW319" s="14" t="s">
        <v>37</v>
      </c>
      <c r="AX319" s="14" t="s">
        <v>76</v>
      </c>
      <c r="AY319" s="251" t="s">
        <v>135</v>
      </c>
    </row>
    <row r="320" s="14" customFormat="1">
      <c r="A320" s="14"/>
      <c r="B320" s="241"/>
      <c r="C320" s="242"/>
      <c r="D320" s="232" t="s">
        <v>146</v>
      </c>
      <c r="E320" s="243" t="s">
        <v>19</v>
      </c>
      <c r="F320" s="244" t="s">
        <v>1309</v>
      </c>
      <c r="G320" s="242"/>
      <c r="H320" s="245">
        <v>105.04000000000001</v>
      </c>
      <c r="I320" s="246"/>
      <c r="J320" s="242"/>
      <c r="K320" s="242"/>
      <c r="L320" s="247"/>
      <c r="M320" s="248"/>
      <c r="N320" s="249"/>
      <c r="O320" s="249"/>
      <c r="P320" s="249"/>
      <c r="Q320" s="249"/>
      <c r="R320" s="249"/>
      <c r="S320" s="249"/>
      <c r="T320" s="25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1" t="s">
        <v>146</v>
      </c>
      <c r="AU320" s="251" t="s">
        <v>87</v>
      </c>
      <c r="AV320" s="14" t="s">
        <v>87</v>
      </c>
      <c r="AW320" s="14" t="s">
        <v>37</v>
      </c>
      <c r="AX320" s="14" t="s">
        <v>80</v>
      </c>
      <c r="AY320" s="251" t="s">
        <v>135</v>
      </c>
    </row>
    <row r="321" s="2" customFormat="1" ht="44.25" customHeight="1">
      <c r="A321" s="38"/>
      <c r="B321" s="39"/>
      <c r="C321" s="212" t="s">
        <v>482</v>
      </c>
      <c r="D321" s="212" t="s">
        <v>137</v>
      </c>
      <c r="E321" s="213" t="s">
        <v>1310</v>
      </c>
      <c r="F321" s="214" t="s">
        <v>1311</v>
      </c>
      <c r="G321" s="215" t="s">
        <v>140</v>
      </c>
      <c r="H321" s="216">
        <v>416</v>
      </c>
      <c r="I321" s="217"/>
      <c r="J321" s="218">
        <f>ROUND(I321*H321,2)</f>
        <v>0</v>
      </c>
      <c r="K321" s="214" t="s">
        <v>141</v>
      </c>
      <c r="L321" s="44"/>
      <c r="M321" s="219" t="s">
        <v>19</v>
      </c>
      <c r="N321" s="220" t="s">
        <v>47</v>
      </c>
      <c r="O321" s="84"/>
      <c r="P321" s="221">
        <f>O321*H321</f>
        <v>0</v>
      </c>
      <c r="Q321" s="221">
        <v>0</v>
      </c>
      <c r="R321" s="221">
        <f>Q321*H321</f>
        <v>0</v>
      </c>
      <c r="S321" s="221">
        <v>0</v>
      </c>
      <c r="T321" s="222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3" t="s">
        <v>142</v>
      </c>
      <c r="AT321" s="223" t="s">
        <v>137</v>
      </c>
      <c r="AU321" s="223" t="s">
        <v>87</v>
      </c>
      <c r="AY321" s="17" t="s">
        <v>135</v>
      </c>
      <c r="BE321" s="224">
        <f>IF(N321="základní",J321,0)</f>
        <v>0</v>
      </c>
      <c r="BF321" s="224">
        <f>IF(N321="snížená",J321,0)</f>
        <v>0</v>
      </c>
      <c r="BG321" s="224">
        <f>IF(N321="zákl. přenesená",J321,0)</f>
        <v>0</v>
      </c>
      <c r="BH321" s="224">
        <f>IF(N321="sníž. přenesená",J321,0)</f>
        <v>0</v>
      </c>
      <c r="BI321" s="224">
        <f>IF(N321="nulová",J321,0)</f>
        <v>0</v>
      </c>
      <c r="BJ321" s="17" t="s">
        <v>80</v>
      </c>
      <c r="BK321" s="224">
        <f>ROUND(I321*H321,2)</f>
        <v>0</v>
      </c>
      <c r="BL321" s="17" t="s">
        <v>142</v>
      </c>
      <c r="BM321" s="223" t="s">
        <v>1312</v>
      </c>
    </row>
    <row r="322" s="2" customFormat="1">
      <c r="A322" s="38"/>
      <c r="B322" s="39"/>
      <c r="C322" s="40"/>
      <c r="D322" s="225" t="s">
        <v>144</v>
      </c>
      <c r="E322" s="40"/>
      <c r="F322" s="226" t="s">
        <v>1313</v>
      </c>
      <c r="G322" s="40"/>
      <c r="H322" s="40"/>
      <c r="I322" s="227"/>
      <c r="J322" s="40"/>
      <c r="K322" s="40"/>
      <c r="L322" s="44"/>
      <c r="M322" s="228"/>
      <c r="N322" s="229"/>
      <c r="O322" s="84"/>
      <c r="P322" s="84"/>
      <c r="Q322" s="84"/>
      <c r="R322" s="84"/>
      <c r="S322" s="84"/>
      <c r="T322" s="85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144</v>
      </c>
      <c r="AU322" s="17" t="s">
        <v>87</v>
      </c>
    </row>
    <row r="323" s="2" customFormat="1" ht="21.75" customHeight="1">
      <c r="A323" s="38"/>
      <c r="B323" s="39"/>
      <c r="C323" s="212" t="s">
        <v>488</v>
      </c>
      <c r="D323" s="212" t="s">
        <v>137</v>
      </c>
      <c r="E323" s="213" t="s">
        <v>414</v>
      </c>
      <c r="F323" s="214" t="s">
        <v>415</v>
      </c>
      <c r="G323" s="215" t="s">
        <v>140</v>
      </c>
      <c r="H323" s="216">
        <v>416</v>
      </c>
      <c r="I323" s="217"/>
      <c r="J323" s="218">
        <f>ROUND(I323*H323,2)</f>
        <v>0</v>
      </c>
      <c r="K323" s="214" t="s">
        <v>141</v>
      </c>
      <c r="L323" s="44"/>
      <c r="M323" s="219" t="s">
        <v>19</v>
      </c>
      <c r="N323" s="220" t="s">
        <v>47</v>
      </c>
      <c r="O323" s="84"/>
      <c r="P323" s="221">
        <f>O323*H323</f>
        <v>0</v>
      </c>
      <c r="Q323" s="221">
        <v>0.34499999999999997</v>
      </c>
      <c r="R323" s="221">
        <f>Q323*H323</f>
        <v>143.51999999999998</v>
      </c>
      <c r="S323" s="221">
        <v>0</v>
      </c>
      <c r="T323" s="222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3" t="s">
        <v>142</v>
      </c>
      <c r="AT323" s="223" t="s">
        <v>137</v>
      </c>
      <c r="AU323" s="223" t="s">
        <v>87</v>
      </c>
      <c r="AY323" s="17" t="s">
        <v>135</v>
      </c>
      <c r="BE323" s="224">
        <f>IF(N323="základní",J323,0)</f>
        <v>0</v>
      </c>
      <c r="BF323" s="224">
        <f>IF(N323="snížená",J323,0)</f>
        <v>0</v>
      </c>
      <c r="BG323" s="224">
        <f>IF(N323="zákl. přenesená",J323,0)</f>
        <v>0</v>
      </c>
      <c r="BH323" s="224">
        <f>IF(N323="sníž. přenesená",J323,0)</f>
        <v>0</v>
      </c>
      <c r="BI323" s="224">
        <f>IF(N323="nulová",J323,0)</f>
        <v>0</v>
      </c>
      <c r="BJ323" s="17" t="s">
        <v>80</v>
      </c>
      <c r="BK323" s="224">
        <f>ROUND(I323*H323,2)</f>
        <v>0</v>
      </c>
      <c r="BL323" s="17" t="s">
        <v>142</v>
      </c>
      <c r="BM323" s="223" t="s">
        <v>1314</v>
      </c>
    </row>
    <row r="324" s="2" customFormat="1">
      <c r="A324" s="38"/>
      <c r="B324" s="39"/>
      <c r="C324" s="40"/>
      <c r="D324" s="225" t="s">
        <v>144</v>
      </c>
      <c r="E324" s="40"/>
      <c r="F324" s="226" t="s">
        <v>417</v>
      </c>
      <c r="G324" s="40"/>
      <c r="H324" s="40"/>
      <c r="I324" s="227"/>
      <c r="J324" s="40"/>
      <c r="K324" s="40"/>
      <c r="L324" s="44"/>
      <c r="M324" s="228"/>
      <c r="N324" s="229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144</v>
      </c>
      <c r="AU324" s="17" t="s">
        <v>87</v>
      </c>
    </row>
    <row r="325" s="12" customFormat="1" ht="22.8" customHeight="1">
      <c r="A325" s="12"/>
      <c r="B325" s="196"/>
      <c r="C325" s="197"/>
      <c r="D325" s="198" t="s">
        <v>75</v>
      </c>
      <c r="E325" s="210" t="s">
        <v>1315</v>
      </c>
      <c r="F325" s="210" t="s">
        <v>1316</v>
      </c>
      <c r="G325" s="197"/>
      <c r="H325" s="197"/>
      <c r="I325" s="200"/>
      <c r="J325" s="211">
        <f>BK325</f>
        <v>0</v>
      </c>
      <c r="K325" s="197"/>
      <c r="L325" s="202"/>
      <c r="M325" s="203"/>
      <c r="N325" s="204"/>
      <c r="O325" s="204"/>
      <c r="P325" s="205">
        <f>SUM(P326:P332)</f>
        <v>0</v>
      </c>
      <c r="Q325" s="204"/>
      <c r="R325" s="205">
        <f>SUM(R326:R332)</f>
        <v>10.26324</v>
      </c>
      <c r="S325" s="204"/>
      <c r="T325" s="206">
        <f>SUM(T326:T332)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07" t="s">
        <v>80</v>
      </c>
      <c r="AT325" s="208" t="s">
        <v>75</v>
      </c>
      <c r="AU325" s="208" t="s">
        <v>80</v>
      </c>
      <c r="AY325" s="207" t="s">
        <v>135</v>
      </c>
      <c r="BK325" s="209">
        <f>SUM(BK326:BK332)</f>
        <v>0</v>
      </c>
    </row>
    <row r="326" s="2" customFormat="1" ht="37.8" customHeight="1">
      <c r="A326" s="38"/>
      <c r="B326" s="39"/>
      <c r="C326" s="212" t="s">
        <v>494</v>
      </c>
      <c r="D326" s="212" t="s">
        <v>137</v>
      </c>
      <c r="E326" s="213" t="s">
        <v>1317</v>
      </c>
      <c r="F326" s="214" t="s">
        <v>1318</v>
      </c>
      <c r="G326" s="215" t="s">
        <v>140</v>
      </c>
      <c r="H326" s="216">
        <v>18</v>
      </c>
      <c r="I326" s="217"/>
      <c r="J326" s="218">
        <f>ROUND(I326*H326,2)</f>
        <v>0</v>
      </c>
      <c r="K326" s="214" t="s">
        <v>141</v>
      </c>
      <c r="L326" s="44"/>
      <c r="M326" s="219" t="s">
        <v>19</v>
      </c>
      <c r="N326" s="220" t="s">
        <v>47</v>
      </c>
      <c r="O326" s="84"/>
      <c r="P326" s="221">
        <f>O326*H326</f>
        <v>0</v>
      </c>
      <c r="Q326" s="221">
        <v>0.089219999999999994</v>
      </c>
      <c r="R326" s="221">
        <f>Q326*H326</f>
        <v>1.6059599999999998</v>
      </c>
      <c r="S326" s="221">
        <v>0</v>
      </c>
      <c r="T326" s="222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3" t="s">
        <v>142</v>
      </c>
      <c r="AT326" s="223" t="s">
        <v>137</v>
      </c>
      <c r="AU326" s="223" t="s">
        <v>87</v>
      </c>
      <c r="AY326" s="17" t="s">
        <v>135</v>
      </c>
      <c r="BE326" s="224">
        <f>IF(N326="základní",J326,0)</f>
        <v>0</v>
      </c>
      <c r="BF326" s="224">
        <f>IF(N326="snížená",J326,0)</f>
        <v>0</v>
      </c>
      <c r="BG326" s="224">
        <f>IF(N326="zákl. přenesená",J326,0)</f>
        <v>0</v>
      </c>
      <c r="BH326" s="224">
        <f>IF(N326="sníž. přenesená",J326,0)</f>
        <v>0</v>
      </c>
      <c r="BI326" s="224">
        <f>IF(N326="nulová",J326,0)</f>
        <v>0</v>
      </c>
      <c r="BJ326" s="17" t="s">
        <v>80</v>
      </c>
      <c r="BK326" s="224">
        <f>ROUND(I326*H326,2)</f>
        <v>0</v>
      </c>
      <c r="BL326" s="17" t="s">
        <v>142</v>
      </c>
      <c r="BM326" s="223" t="s">
        <v>1319</v>
      </c>
    </row>
    <row r="327" s="2" customFormat="1">
      <c r="A327" s="38"/>
      <c r="B327" s="39"/>
      <c r="C327" s="40"/>
      <c r="D327" s="225" t="s">
        <v>144</v>
      </c>
      <c r="E327" s="40"/>
      <c r="F327" s="226" t="s">
        <v>1320</v>
      </c>
      <c r="G327" s="40"/>
      <c r="H327" s="40"/>
      <c r="I327" s="227"/>
      <c r="J327" s="40"/>
      <c r="K327" s="40"/>
      <c r="L327" s="44"/>
      <c r="M327" s="228"/>
      <c r="N327" s="229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144</v>
      </c>
      <c r="AU327" s="17" t="s">
        <v>87</v>
      </c>
    </row>
    <row r="328" s="2" customFormat="1" ht="16.5" customHeight="1">
      <c r="A328" s="38"/>
      <c r="B328" s="39"/>
      <c r="C328" s="264" t="s">
        <v>501</v>
      </c>
      <c r="D328" s="264" t="s">
        <v>301</v>
      </c>
      <c r="E328" s="265" t="s">
        <v>483</v>
      </c>
      <c r="F328" s="266" t="s">
        <v>484</v>
      </c>
      <c r="G328" s="267" t="s">
        <v>140</v>
      </c>
      <c r="H328" s="268">
        <v>18.539999999999999</v>
      </c>
      <c r="I328" s="269"/>
      <c r="J328" s="270">
        <f>ROUND(I328*H328,2)</f>
        <v>0</v>
      </c>
      <c r="K328" s="266" t="s">
        <v>141</v>
      </c>
      <c r="L328" s="271"/>
      <c r="M328" s="272" t="s">
        <v>19</v>
      </c>
      <c r="N328" s="273" t="s">
        <v>47</v>
      </c>
      <c r="O328" s="84"/>
      <c r="P328" s="221">
        <f>O328*H328</f>
        <v>0</v>
      </c>
      <c r="Q328" s="221">
        <v>0.13200000000000001</v>
      </c>
      <c r="R328" s="221">
        <f>Q328*H328</f>
        <v>2.4472800000000001</v>
      </c>
      <c r="S328" s="221">
        <v>0</v>
      </c>
      <c r="T328" s="222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3" t="s">
        <v>191</v>
      </c>
      <c r="AT328" s="223" t="s">
        <v>301</v>
      </c>
      <c r="AU328" s="223" t="s">
        <v>87</v>
      </c>
      <c r="AY328" s="17" t="s">
        <v>135</v>
      </c>
      <c r="BE328" s="224">
        <f>IF(N328="základní",J328,0)</f>
        <v>0</v>
      </c>
      <c r="BF328" s="224">
        <f>IF(N328="snížená",J328,0)</f>
        <v>0</v>
      </c>
      <c r="BG328" s="224">
        <f>IF(N328="zákl. přenesená",J328,0)</f>
        <v>0</v>
      </c>
      <c r="BH328" s="224">
        <f>IF(N328="sníž. přenesená",J328,0)</f>
        <v>0</v>
      </c>
      <c r="BI328" s="224">
        <f>IF(N328="nulová",J328,0)</f>
        <v>0</v>
      </c>
      <c r="BJ328" s="17" t="s">
        <v>80</v>
      </c>
      <c r="BK328" s="224">
        <f>ROUND(I328*H328,2)</f>
        <v>0</v>
      </c>
      <c r="BL328" s="17" t="s">
        <v>142</v>
      </c>
      <c r="BM328" s="223" t="s">
        <v>1321</v>
      </c>
    </row>
    <row r="329" s="2" customFormat="1">
      <c r="A329" s="38"/>
      <c r="B329" s="39"/>
      <c r="C329" s="40"/>
      <c r="D329" s="232" t="s">
        <v>232</v>
      </c>
      <c r="E329" s="40"/>
      <c r="F329" s="263" t="s">
        <v>1307</v>
      </c>
      <c r="G329" s="40"/>
      <c r="H329" s="40"/>
      <c r="I329" s="227"/>
      <c r="J329" s="40"/>
      <c r="K329" s="40"/>
      <c r="L329" s="44"/>
      <c r="M329" s="228"/>
      <c r="N329" s="229"/>
      <c r="O329" s="84"/>
      <c r="P329" s="84"/>
      <c r="Q329" s="84"/>
      <c r="R329" s="84"/>
      <c r="S329" s="84"/>
      <c r="T329" s="85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232</v>
      </c>
      <c r="AU329" s="17" t="s">
        <v>87</v>
      </c>
    </row>
    <row r="330" s="14" customFormat="1">
      <c r="A330" s="14"/>
      <c r="B330" s="241"/>
      <c r="C330" s="242"/>
      <c r="D330" s="232" t="s">
        <v>146</v>
      </c>
      <c r="E330" s="243" t="s">
        <v>19</v>
      </c>
      <c r="F330" s="244" t="s">
        <v>1322</v>
      </c>
      <c r="G330" s="242"/>
      <c r="H330" s="245">
        <v>18.539999999999999</v>
      </c>
      <c r="I330" s="246"/>
      <c r="J330" s="242"/>
      <c r="K330" s="242"/>
      <c r="L330" s="247"/>
      <c r="M330" s="248"/>
      <c r="N330" s="249"/>
      <c r="O330" s="249"/>
      <c r="P330" s="249"/>
      <c r="Q330" s="249"/>
      <c r="R330" s="249"/>
      <c r="S330" s="249"/>
      <c r="T330" s="25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1" t="s">
        <v>146</v>
      </c>
      <c r="AU330" s="251" t="s">
        <v>87</v>
      </c>
      <c r="AV330" s="14" t="s">
        <v>87</v>
      </c>
      <c r="AW330" s="14" t="s">
        <v>37</v>
      </c>
      <c r="AX330" s="14" t="s">
        <v>80</v>
      </c>
      <c r="AY330" s="251" t="s">
        <v>135</v>
      </c>
    </row>
    <row r="331" s="2" customFormat="1" ht="21.75" customHeight="1">
      <c r="A331" s="38"/>
      <c r="B331" s="39"/>
      <c r="C331" s="212" t="s">
        <v>506</v>
      </c>
      <c r="D331" s="212" t="s">
        <v>137</v>
      </c>
      <c r="E331" s="213" t="s">
        <v>407</v>
      </c>
      <c r="F331" s="214" t="s">
        <v>408</v>
      </c>
      <c r="G331" s="215" t="s">
        <v>140</v>
      </c>
      <c r="H331" s="216">
        <v>18</v>
      </c>
      <c r="I331" s="217"/>
      <c r="J331" s="218">
        <f>ROUND(I331*H331,2)</f>
        <v>0</v>
      </c>
      <c r="K331" s="214" t="s">
        <v>141</v>
      </c>
      <c r="L331" s="44"/>
      <c r="M331" s="219" t="s">
        <v>19</v>
      </c>
      <c r="N331" s="220" t="s">
        <v>47</v>
      </c>
      <c r="O331" s="84"/>
      <c r="P331" s="221">
        <f>O331*H331</f>
        <v>0</v>
      </c>
      <c r="Q331" s="221">
        <v>0.34499999999999997</v>
      </c>
      <c r="R331" s="221">
        <f>Q331*H331</f>
        <v>6.2099999999999991</v>
      </c>
      <c r="S331" s="221">
        <v>0</v>
      </c>
      <c r="T331" s="222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3" t="s">
        <v>142</v>
      </c>
      <c r="AT331" s="223" t="s">
        <v>137</v>
      </c>
      <c r="AU331" s="223" t="s">
        <v>87</v>
      </c>
      <c r="AY331" s="17" t="s">
        <v>135</v>
      </c>
      <c r="BE331" s="224">
        <f>IF(N331="základní",J331,0)</f>
        <v>0</v>
      </c>
      <c r="BF331" s="224">
        <f>IF(N331="snížená",J331,0)</f>
        <v>0</v>
      </c>
      <c r="BG331" s="224">
        <f>IF(N331="zákl. přenesená",J331,0)</f>
        <v>0</v>
      </c>
      <c r="BH331" s="224">
        <f>IF(N331="sníž. přenesená",J331,0)</f>
        <v>0</v>
      </c>
      <c r="BI331" s="224">
        <f>IF(N331="nulová",J331,0)</f>
        <v>0</v>
      </c>
      <c r="BJ331" s="17" t="s">
        <v>80</v>
      </c>
      <c r="BK331" s="224">
        <f>ROUND(I331*H331,2)</f>
        <v>0</v>
      </c>
      <c r="BL331" s="17" t="s">
        <v>142</v>
      </c>
      <c r="BM331" s="223" t="s">
        <v>1323</v>
      </c>
    </row>
    <row r="332" s="2" customFormat="1">
      <c r="A332" s="38"/>
      <c r="B332" s="39"/>
      <c r="C332" s="40"/>
      <c r="D332" s="225" t="s">
        <v>144</v>
      </c>
      <c r="E332" s="40"/>
      <c r="F332" s="226" t="s">
        <v>410</v>
      </c>
      <c r="G332" s="40"/>
      <c r="H332" s="40"/>
      <c r="I332" s="227"/>
      <c r="J332" s="40"/>
      <c r="K332" s="40"/>
      <c r="L332" s="44"/>
      <c r="M332" s="228"/>
      <c r="N332" s="229"/>
      <c r="O332" s="84"/>
      <c r="P332" s="84"/>
      <c r="Q332" s="84"/>
      <c r="R332" s="84"/>
      <c r="S332" s="84"/>
      <c r="T332" s="85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144</v>
      </c>
      <c r="AU332" s="17" t="s">
        <v>87</v>
      </c>
    </row>
    <row r="333" s="12" customFormat="1" ht="22.8" customHeight="1">
      <c r="A333" s="12"/>
      <c r="B333" s="196"/>
      <c r="C333" s="197"/>
      <c r="D333" s="198" t="s">
        <v>75</v>
      </c>
      <c r="E333" s="210" t="s">
        <v>1324</v>
      </c>
      <c r="F333" s="210" t="s">
        <v>1325</v>
      </c>
      <c r="G333" s="197"/>
      <c r="H333" s="197"/>
      <c r="I333" s="200"/>
      <c r="J333" s="211">
        <f>BK333</f>
        <v>0</v>
      </c>
      <c r="K333" s="197"/>
      <c r="L333" s="202"/>
      <c r="M333" s="203"/>
      <c r="N333" s="204"/>
      <c r="O333" s="204"/>
      <c r="P333" s="205">
        <f>SUM(P334:P339)</f>
        <v>0</v>
      </c>
      <c r="Q333" s="204"/>
      <c r="R333" s="205">
        <f>SUM(R334:R339)</f>
        <v>22.237020000000001</v>
      </c>
      <c r="S333" s="204"/>
      <c r="T333" s="206">
        <f>SUM(T334:T339)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07" t="s">
        <v>80</v>
      </c>
      <c r="AT333" s="208" t="s">
        <v>75</v>
      </c>
      <c r="AU333" s="208" t="s">
        <v>80</v>
      </c>
      <c r="AY333" s="207" t="s">
        <v>135</v>
      </c>
      <c r="BK333" s="209">
        <f>SUM(BK334:BK339)</f>
        <v>0</v>
      </c>
    </row>
    <row r="334" s="2" customFormat="1" ht="37.8" customHeight="1">
      <c r="A334" s="38"/>
      <c r="B334" s="39"/>
      <c r="C334" s="212" t="s">
        <v>513</v>
      </c>
      <c r="D334" s="212" t="s">
        <v>137</v>
      </c>
      <c r="E334" s="213" t="s">
        <v>1317</v>
      </c>
      <c r="F334" s="214" t="s">
        <v>1318</v>
      </c>
      <c r="G334" s="215" t="s">
        <v>140</v>
      </c>
      <c r="H334" s="216">
        <v>39</v>
      </c>
      <c r="I334" s="217"/>
      <c r="J334" s="218">
        <f>ROUND(I334*H334,2)</f>
        <v>0</v>
      </c>
      <c r="K334" s="214" t="s">
        <v>141</v>
      </c>
      <c r="L334" s="44"/>
      <c r="M334" s="219" t="s">
        <v>19</v>
      </c>
      <c r="N334" s="220" t="s">
        <v>47</v>
      </c>
      <c r="O334" s="84"/>
      <c r="P334" s="221">
        <f>O334*H334</f>
        <v>0</v>
      </c>
      <c r="Q334" s="221">
        <v>0.089219999999999994</v>
      </c>
      <c r="R334" s="221">
        <f>Q334*H334</f>
        <v>3.4795799999999999</v>
      </c>
      <c r="S334" s="221">
        <v>0</v>
      </c>
      <c r="T334" s="222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3" t="s">
        <v>142</v>
      </c>
      <c r="AT334" s="223" t="s">
        <v>137</v>
      </c>
      <c r="AU334" s="223" t="s">
        <v>87</v>
      </c>
      <c r="AY334" s="17" t="s">
        <v>135</v>
      </c>
      <c r="BE334" s="224">
        <f>IF(N334="základní",J334,0)</f>
        <v>0</v>
      </c>
      <c r="BF334" s="224">
        <f>IF(N334="snížená",J334,0)</f>
        <v>0</v>
      </c>
      <c r="BG334" s="224">
        <f>IF(N334="zákl. přenesená",J334,0)</f>
        <v>0</v>
      </c>
      <c r="BH334" s="224">
        <f>IF(N334="sníž. přenesená",J334,0)</f>
        <v>0</v>
      </c>
      <c r="BI334" s="224">
        <f>IF(N334="nulová",J334,0)</f>
        <v>0</v>
      </c>
      <c r="BJ334" s="17" t="s">
        <v>80</v>
      </c>
      <c r="BK334" s="224">
        <f>ROUND(I334*H334,2)</f>
        <v>0</v>
      </c>
      <c r="BL334" s="17" t="s">
        <v>142</v>
      </c>
      <c r="BM334" s="223" t="s">
        <v>1326</v>
      </c>
    </row>
    <row r="335" s="2" customFormat="1">
      <c r="A335" s="38"/>
      <c r="B335" s="39"/>
      <c r="C335" s="40"/>
      <c r="D335" s="225" t="s">
        <v>144</v>
      </c>
      <c r="E335" s="40"/>
      <c r="F335" s="226" t="s">
        <v>1320</v>
      </c>
      <c r="G335" s="40"/>
      <c r="H335" s="40"/>
      <c r="I335" s="227"/>
      <c r="J335" s="40"/>
      <c r="K335" s="40"/>
      <c r="L335" s="44"/>
      <c r="M335" s="228"/>
      <c r="N335" s="229"/>
      <c r="O335" s="84"/>
      <c r="P335" s="84"/>
      <c r="Q335" s="84"/>
      <c r="R335" s="84"/>
      <c r="S335" s="84"/>
      <c r="T335" s="85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144</v>
      </c>
      <c r="AU335" s="17" t="s">
        <v>87</v>
      </c>
    </row>
    <row r="336" s="2" customFormat="1" ht="16.5" customHeight="1">
      <c r="A336" s="38"/>
      <c r="B336" s="39"/>
      <c r="C336" s="264" t="s">
        <v>518</v>
      </c>
      <c r="D336" s="264" t="s">
        <v>301</v>
      </c>
      <c r="E336" s="265" t="s">
        <v>478</v>
      </c>
      <c r="F336" s="266" t="s">
        <v>479</v>
      </c>
      <c r="G336" s="267" t="s">
        <v>140</v>
      </c>
      <c r="H336" s="268">
        <v>40.170000000000002</v>
      </c>
      <c r="I336" s="269"/>
      <c r="J336" s="270">
        <f>ROUND(I336*H336,2)</f>
        <v>0</v>
      </c>
      <c r="K336" s="266" t="s">
        <v>141</v>
      </c>
      <c r="L336" s="271"/>
      <c r="M336" s="272" t="s">
        <v>19</v>
      </c>
      <c r="N336" s="273" t="s">
        <v>47</v>
      </c>
      <c r="O336" s="84"/>
      <c r="P336" s="221">
        <f>O336*H336</f>
        <v>0</v>
      </c>
      <c r="Q336" s="221">
        <v>0.13200000000000001</v>
      </c>
      <c r="R336" s="221">
        <f>Q336*H336</f>
        <v>5.3024400000000007</v>
      </c>
      <c r="S336" s="221">
        <v>0</v>
      </c>
      <c r="T336" s="222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3" t="s">
        <v>191</v>
      </c>
      <c r="AT336" s="223" t="s">
        <v>301</v>
      </c>
      <c r="AU336" s="223" t="s">
        <v>87</v>
      </c>
      <c r="AY336" s="17" t="s">
        <v>135</v>
      </c>
      <c r="BE336" s="224">
        <f>IF(N336="základní",J336,0)</f>
        <v>0</v>
      </c>
      <c r="BF336" s="224">
        <f>IF(N336="snížená",J336,0)</f>
        <v>0</v>
      </c>
      <c r="BG336" s="224">
        <f>IF(N336="zákl. přenesená",J336,0)</f>
        <v>0</v>
      </c>
      <c r="BH336" s="224">
        <f>IF(N336="sníž. přenesená",J336,0)</f>
        <v>0</v>
      </c>
      <c r="BI336" s="224">
        <f>IF(N336="nulová",J336,0)</f>
        <v>0</v>
      </c>
      <c r="BJ336" s="17" t="s">
        <v>80</v>
      </c>
      <c r="BK336" s="224">
        <f>ROUND(I336*H336,2)</f>
        <v>0</v>
      </c>
      <c r="BL336" s="17" t="s">
        <v>142</v>
      </c>
      <c r="BM336" s="223" t="s">
        <v>1327</v>
      </c>
    </row>
    <row r="337" s="14" customFormat="1">
      <c r="A337" s="14"/>
      <c r="B337" s="241"/>
      <c r="C337" s="242"/>
      <c r="D337" s="232" t="s">
        <v>146</v>
      </c>
      <c r="E337" s="243" t="s">
        <v>19</v>
      </c>
      <c r="F337" s="244" t="s">
        <v>1328</v>
      </c>
      <c r="G337" s="242"/>
      <c r="H337" s="245">
        <v>40.170000000000002</v>
      </c>
      <c r="I337" s="246"/>
      <c r="J337" s="242"/>
      <c r="K337" s="242"/>
      <c r="L337" s="247"/>
      <c r="M337" s="248"/>
      <c r="N337" s="249"/>
      <c r="O337" s="249"/>
      <c r="P337" s="249"/>
      <c r="Q337" s="249"/>
      <c r="R337" s="249"/>
      <c r="S337" s="249"/>
      <c r="T337" s="25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1" t="s">
        <v>146</v>
      </c>
      <c r="AU337" s="251" t="s">
        <v>87</v>
      </c>
      <c r="AV337" s="14" t="s">
        <v>87</v>
      </c>
      <c r="AW337" s="14" t="s">
        <v>37</v>
      </c>
      <c r="AX337" s="14" t="s">
        <v>80</v>
      </c>
      <c r="AY337" s="251" t="s">
        <v>135</v>
      </c>
    </row>
    <row r="338" s="2" customFormat="1" ht="21.75" customHeight="1">
      <c r="A338" s="38"/>
      <c r="B338" s="39"/>
      <c r="C338" s="212" t="s">
        <v>524</v>
      </c>
      <c r="D338" s="212" t="s">
        <v>137</v>
      </c>
      <c r="E338" s="213" t="s">
        <v>407</v>
      </c>
      <c r="F338" s="214" t="s">
        <v>408</v>
      </c>
      <c r="G338" s="215" t="s">
        <v>140</v>
      </c>
      <c r="H338" s="216">
        <v>39</v>
      </c>
      <c r="I338" s="217"/>
      <c r="J338" s="218">
        <f>ROUND(I338*H338,2)</f>
        <v>0</v>
      </c>
      <c r="K338" s="214" t="s">
        <v>141</v>
      </c>
      <c r="L338" s="44"/>
      <c r="M338" s="219" t="s">
        <v>19</v>
      </c>
      <c r="N338" s="220" t="s">
        <v>47</v>
      </c>
      <c r="O338" s="84"/>
      <c r="P338" s="221">
        <f>O338*H338</f>
        <v>0</v>
      </c>
      <c r="Q338" s="221">
        <v>0.34499999999999997</v>
      </c>
      <c r="R338" s="221">
        <f>Q338*H338</f>
        <v>13.454999999999998</v>
      </c>
      <c r="S338" s="221">
        <v>0</v>
      </c>
      <c r="T338" s="222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3" t="s">
        <v>142</v>
      </c>
      <c r="AT338" s="223" t="s">
        <v>137</v>
      </c>
      <c r="AU338" s="223" t="s">
        <v>87</v>
      </c>
      <c r="AY338" s="17" t="s">
        <v>135</v>
      </c>
      <c r="BE338" s="224">
        <f>IF(N338="základní",J338,0)</f>
        <v>0</v>
      </c>
      <c r="BF338" s="224">
        <f>IF(N338="snížená",J338,0)</f>
        <v>0</v>
      </c>
      <c r="BG338" s="224">
        <f>IF(N338="zákl. přenesená",J338,0)</f>
        <v>0</v>
      </c>
      <c r="BH338" s="224">
        <f>IF(N338="sníž. přenesená",J338,0)</f>
        <v>0</v>
      </c>
      <c r="BI338" s="224">
        <f>IF(N338="nulová",J338,0)</f>
        <v>0</v>
      </c>
      <c r="BJ338" s="17" t="s">
        <v>80</v>
      </c>
      <c r="BK338" s="224">
        <f>ROUND(I338*H338,2)</f>
        <v>0</v>
      </c>
      <c r="BL338" s="17" t="s">
        <v>142</v>
      </c>
      <c r="BM338" s="223" t="s">
        <v>1329</v>
      </c>
    </row>
    <row r="339" s="2" customFormat="1">
      <c r="A339" s="38"/>
      <c r="B339" s="39"/>
      <c r="C339" s="40"/>
      <c r="D339" s="225" t="s">
        <v>144</v>
      </c>
      <c r="E339" s="40"/>
      <c r="F339" s="226" t="s">
        <v>410</v>
      </c>
      <c r="G339" s="40"/>
      <c r="H339" s="40"/>
      <c r="I339" s="227"/>
      <c r="J339" s="40"/>
      <c r="K339" s="40"/>
      <c r="L339" s="44"/>
      <c r="M339" s="228"/>
      <c r="N339" s="229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144</v>
      </c>
      <c r="AU339" s="17" t="s">
        <v>87</v>
      </c>
    </row>
    <row r="340" s="12" customFormat="1" ht="22.8" customHeight="1">
      <c r="A340" s="12"/>
      <c r="B340" s="196"/>
      <c r="C340" s="197"/>
      <c r="D340" s="198" t="s">
        <v>75</v>
      </c>
      <c r="E340" s="210" t="s">
        <v>1330</v>
      </c>
      <c r="F340" s="210" t="s">
        <v>1331</v>
      </c>
      <c r="G340" s="197"/>
      <c r="H340" s="197"/>
      <c r="I340" s="200"/>
      <c r="J340" s="211">
        <f>BK340</f>
        <v>0</v>
      </c>
      <c r="K340" s="197"/>
      <c r="L340" s="202"/>
      <c r="M340" s="203"/>
      <c r="N340" s="204"/>
      <c r="O340" s="204"/>
      <c r="P340" s="205">
        <f>SUM(P341:P346)</f>
        <v>0</v>
      </c>
      <c r="Q340" s="204"/>
      <c r="R340" s="205">
        <f>SUM(R341:R346)</f>
        <v>9.6755499999999994</v>
      </c>
      <c r="S340" s="204"/>
      <c r="T340" s="206">
        <f>SUM(T341:T346)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07" t="s">
        <v>80</v>
      </c>
      <c r="AT340" s="208" t="s">
        <v>75</v>
      </c>
      <c r="AU340" s="208" t="s">
        <v>80</v>
      </c>
      <c r="AY340" s="207" t="s">
        <v>135</v>
      </c>
      <c r="BK340" s="209">
        <f>SUM(BK341:BK346)</f>
        <v>0</v>
      </c>
    </row>
    <row r="341" s="2" customFormat="1" ht="37.8" customHeight="1">
      <c r="A341" s="38"/>
      <c r="B341" s="39"/>
      <c r="C341" s="212" t="s">
        <v>529</v>
      </c>
      <c r="D341" s="212" t="s">
        <v>137</v>
      </c>
      <c r="E341" s="213" t="s">
        <v>1317</v>
      </c>
      <c r="F341" s="214" t="s">
        <v>1318</v>
      </c>
      <c r="G341" s="215" t="s">
        <v>140</v>
      </c>
      <c r="H341" s="216">
        <v>17</v>
      </c>
      <c r="I341" s="217"/>
      <c r="J341" s="218">
        <f>ROUND(I341*H341,2)</f>
        <v>0</v>
      </c>
      <c r="K341" s="214" t="s">
        <v>141</v>
      </c>
      <c r="L341" s="44"/>
      <c r="M341" s="219" t="s">
        <v>19</v>
      </c>
      <c r="N341" s="220" t="s">
        <v>47</v>
      </c>
      <c r="O341" s="84"/>
      <c r="P341" s="221">
        <f>O341*H341</f>
        <v>0</v>
      </c>
      <c r="Q341" s="221">
        <v>0.089219999999999994</v>
      </c>
      <c r="R341" s="221">
        <f>Q341*H341</f>
        <v>1.51674</v>
      </c>
      <c r="S341" s="221">
        <v>0</v>
      </c>
      <c r="T341" s="222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3" t="s">
        <v>142</v>
      </c>
      <c r="AT341" s="223" t="s">
        <v>137</v>
      </c>
      <c r="AU341" s="223" t="s">
        <v>87</v>
      </c>
      <c r="AY341" s="17" t="s">
        <v>135</v>
      </c>
      <c r="BE341" s="224">
        <f>IF(N341="základní",J341,0)</f>
        <v>0</v>
      </c>
      <c r="BF341" s="224">
        <f>IF(N341="snížená",J341,0)</f>
        <v>0</v>
      </c>
      <c r="BG341" s="224">
        <f>IF(N341="zákl. přenesená",J341,0)</f>
        <v>0</v>
      </c>
      <c r="BH341" s="224">
        <f>IF(N341="sníž. přenesená",J341,0)</f>
        <v>0</v>
      </c>
      <c r="BI341" s="224">
        <f>IF(N341="nulová",J341,0)</f>
        <v>0</v>
      </c>
      <c r="BJ341" s="17" t="s">
        <v>80</v>
      </c>
      <c r="BK341" s="224">
        <f>ROUND(I341*H341,2)</f>
        <v>0</v>
      </c>
      <c r="BL341" s="17" t="s">
        <v>142</v>
      </c>
      <c r="BM341" s="223" t="s">
        <v>1332</v>
      </c>
    </row>
    <row r="342" s="2" customFormat="1">
      <c r="A342" s="38"/>
      <c r="B342" s="39"/>
      <c r="C342" s="40"/>
      <c r="D342" s="225" t="s">
        <v>144</v>
      </c>
      <c r="E342" s="40"/>
      <c r="F342" s="226" t="s">
        <v>1320</v>
      </c>
      <c r="G342" s="40"/>
      <c r="H342" s="40"/>
      <c r="I342" s="227"/>
      <c r="J342" s="40"/>
      <c r="K342" s="40"/>
      <c r="L342" s="44"/>
      <c r="M342" s="228"/>
      <c r="N342" s="229"/>
      <c r="O342" s="84"/>
      <c r="P342" s="84"/>
      <c r="Q342" s="84"/>
      <c r="R342" s="84"/>
      <c r="S342" s="84"/>
      <c r="T342" s="85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144</v>
      </c>
      <c r="AU342" s="17" t="s">
        <v>87</v>
      </c>
    </row>
    <row r="343" s="2" customFormat="1" ht="16.5" customHeight="1">
      <c r="A343" s="38"/>
      <c r="B343" s="39"/>
      <c r="C343" s="264" t="s">
        <v>534</v>
      </c>
      <c r="D343" s="264" t="s">
        <v>301</v>
      </c>
      <c r="E343" s="265" t="s">
        <v>489</v>
      </c>
      <c r="F343" s="266" t="s">
        <v>490</v>
      </c>
      <c r="G343" s="267" t="s">
        <v>140</v>
      </c>
      <c r="H343" s="268">
        <v>17.510000000000002</v>
      </c>
      <c r="I343" s="269"/>
      <c r="J343" s="270">
        <f>ROUND(I343*H343,2)</f>
        <v>0</v>
      </c>
      <c r="K343" s="266" t="s">
        <v>141</v>
      </c>
      <c r="L343" s="271"/>
      <c r="M343" s="272" t="s">
        <v>19</v>
      </c>
      <c r="N343" s="273" t="s">
        <v>47</v>
      </c>
      <c r="O343" s="84"/>
      <c r="P343" s="221">
        <f>O343*H343</f>
        <v>0</v>
      </c>
      <c r="Q343" s="221">
        <v>0.13100000000000001</v>
      </c>
      <c r="R343" s="221">
        <f>Q343*H343</f>
        <v>2.2938100000000001</v>
      </c>
      <c r="S343" s="221">
        <v>0</v>
      </c>
      <c r="T343" s="222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3" t="s">
        <v>191</v>
      </c>
      <c r="AT343" s="223" t="s">
        <v>301</v>
      </c>
      <c r="AU343" s="223" t="s">
        <v>87</v>
      </c>
      <c r="AY343" s="17" t="s">
        <v>135</v>
      </c>
      <c r="BE343" s="224">
        <f>IF(N343="základní",J343,0)</f>
        <v>0</v>
      </c>
      <c r="BF343" s="224">
        <f>IF(N343="snížená",J343,0)</f>
        <v>0</v>
      </c>
      <c r="BG343" s="224">
        <f>IF(N343="zákl. přenesená",J343,0)</f>
        <v>0</v>
      </c>
      <c r="BH343" s="224">
        <f>IF(N343="sníž. přenesená",J343,0)</f>
        <v>0</v>
      </c>
      <c r="BI343" s="224">
        <f>IF(N343="nulová",J343,0)</f>
        <v>0</v>
      </c>
      <c r="BJ343" s="17" t="s">
        <v>80</v>
      </c>
      <c r="BK343" s="224">
        <f>ROUND(I343*H343,2)</f>
        <v>0</v>
      </c>
      <c r="BL343" s="17" t="s">
        <v>142</v>
      </c>
      <c r="BM343" s="223" t="s">
        <v>1333</v>
      </c>
    </row>
    <row r="344" s="14" customFormat="1">
      <c r="A344" s="14"/>
      <c r="B344" s="241"/>
      <c r="C344" s="242"/>
      <c r="D344" s="232" t="s">
        <v>146</v>
      </c>
      <c r="E344" s="243" t="s">
        <v>19</v>
      </c>
      <c r="F344" s="244" t="s">
        <v>1334</v>
      </c>
      <c r="G344" s="242"/>
      <c r="H344" s="245">
        <v>17.510000000000002</v>
      </c>
      <c r="I344" s="246"/>
      <c r="J344" s="242"/>
      <c r="K344" s="242"/>
      <c r="L344" s="247"/>
      <c r="M344" s="248"/>
      <c r="N344" s="249"/>
      <c r="O344" s="249"/>
      <c r="P344" s="249"/>
      <c r="Q344" s="249"/>
      <c r="R344" s="249"/>
      <c r="S344" s="249"/>
      <c r="T344" s="25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1" t="s">
        <v>146</v>
      </c>
      <c r="AU344" s="251" t="s">
        <v>87</v>
      </c>
      <c r="AV344" s="14" t="s">
        <v>87</v>
      </c>
      <c r="AW344" s="14" t="s">
        <v>37</v>
      </c>
      <c r="AX344" s="14" t="s">
        <v>80</v>
      </c>
      <c r="AY344" s="251" t="s">
        <v>135</v>
      </c>
    </row>
    <row r="345" s="2" customFormat="1" ht="21.75" customHeight="1">
      <c r="A345" s="38"/>
      <c r="B345" s="39"/>
      <c r="C345" s="212" t="s">
        <v>538</v>
      </c>
      <c r="D345" s="212" t="s">
        <v>137</v>
      </c>
      <c r="E345" s="213" t="s">
        <v>407</v>
      </c>
      <c r="F345" s="214" t="s">
        <v>408</v>
      </c>
      <c r="G345" s="215" t="s">
        <v>140</v>
      </c>
      <c r="H345" s="216">
        <v>17</v>
      </c>
      <c r="I345" s="217"/>
      <c r="J345" s="218">
        <f>ROUND(I345*H345,2)</f>
        <v>0</v>
      </c>
      <c r="K345" s="214" t="s">
        <v>141</v>
      </c>
      <c r="L345" s="44"/>
      <c r="M345" s="219" t="s">
        <v>19</v>
      </c>
      <c r="N345" s="220" t="s">
        <v>47</v>
      </c>
      <c r="O345" s="84"/>
      <c r="P345" s="221">
        <f>O345*H345</f>
        <v>0</v>
      </c>
      <c r="Q345" s="221">
        <v>0.34499999999999997</v>
      </c>
      <c r="R345" s="221">
        <f>Q345*H345</f>
        <v>5.8649999999999993</v>
      </c>
      <c r="S345" s="221">
        <v>0</v>
      </c>
      <c r="T345" s="222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3" t="s">
        <v>142</v>
      </c>
      <c r="AT345" s="223" t="s">
        <v>137</v>
      </c>
      <c r="AU345" s="223" t="s">
        <v>87</v>
      </c>
      <c r="AY345" s="17" t="s">
        <v>135</v>
      </c>
      <c r="BE345" s="224">
        <f>IF(N345="základní",J345,0)</f>
        <v>0</v>
      </c>
      <c r="BF345" s="224">
        <f>IF(N345="snížená",J345,0)</f>
        <v>0</v>
      </c>
      <c r="BG345" s="224">
        <f>IF(N345="zákl. přenesená",J345,0)</f>
        <v>0</v>
      </c>
      <c r="BH345" s="224">
        <f>IF(N345="sníž. přenesená",J345,0)</f>
        <v>0</v>
      </c>
      <c r="BI345" s="224">
        <f>IF(N345="nulová",J345,0)</f>
        <v>0</v>
      </c>
      <c r="BJ345" s="17" t="s">
        <v>80</v>
      </c>
      <c r="BK345" s="224">
        <f>ROUND(I345*H345,2)</f>
        <v>0</v>
      </c>
      <c r="BL345" s="17" t="s">
        <v>142</v>
      </c>
      <c r="BM345" s="223" t="s">
        <v>1335</v>
      </c>
    </row>
    <row r="346" s="2" customFormat="1">
      <c r="A346" s="38"/>
      <c r="B346" s="39"/>
      <c r="C346" s="40"/>
      <c r="D346" s="225" t="s">
        <v>144</v>
      </c>
      <c r="E346" s="40"/>
      <c r="F346" s="226" t="s">
        <v>410</v>
      </c>
      <c r="G346" s="40"/>
      <c r="H346" s="40"/>
      <c r="I346" s="227"/>
      <c r="J346" s="40"/>
      <c r="K346" s="40"/>
      <c r="L346" s="44"/>
      <c r="M346" s="228"/>
      <c r="N346" s="229"/>
      <c r="O346" s="84"/>
      <c r="P346" s="84"/>
      <c r="Q346" s="84"/>
      <c r="R346" s="84"/>
      <c r="S346" s="84"/>
      <c r="T346" s="85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144</v>
      </c>
      <c r="AU346" s="17" t="s">
        <v>87</v>
      </c>
    </row>
    <row r="347" s="12" customFormat="1" ht="22.8" customHeight="1">
      <c r="A347" s="12"/>
      <c r="B347" s="196"/>
      <c r="C347" s="197"/>
      <c r="D347" s="198" t="s">
        <v>75</v>
      </c>
      <c r="E347" s="210" t="s">
        <v>1336</v>
      </c>
      <c r="F347" s="210" t="s">
        <v>1337</v>
      </c>
      <c r="G347" s="197"/>
      <c r="H347" s="197"/>
      <c r="I347" s="200"/>
      <c r="J347" s="211">
        <f>BK347</f>
        <v>0</v>
      </c>
      <c r="K347" s="197"/>
      <c r="L347" s="202"/>
      <c r="M347" s="203"/>
      <c r="N347" s="204"/>
      <c r="O347" s="204"/>
      <c r="P347" s="205">
        <f>SUM(P348:P354)</f>
        <v>0</v>
      </c>
      <c r="Q347" s="204"/>
      <c r="R347" s="205">
        <f>SUM(R348:R354)</f>
        <v>20.944219999999998</v>
      </c>
      <c r="S347" s="204"/>
      <c r="T347" s="206">
        <f>SUM(T348:T354)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07" t="s">
        <v>80</v>
      </c>
      <c r="AT347" s="208" t="s">
        <v>75</v>
      </c>
      <c r="AU347" s="208" t="s">
        <v>80</v>
      </c>
      <c r="AY347" s="207" t="s">
        <v>135</v>
      </c>
      <c r="BK347" s="209">
        <f>SUM(BK348:BK354)</f>
        <v>0</v>
      </c>
    </row>
    <row r="348" s="2" customFormat="1" ht="37.8" customHeight="1">
      <c r="A348" s="38"/>
      <c r="B348" s="39"/>
      <c r="C348" s="212" t="s">
        <v>547</v>
      </c>
      <c r="D348" s="212" t="s">
        <v>137</v>
      </c>
      <c r="E348" s="213" t="s">
        <v>1317</v>
      </c>
      <c r="F348" s="214" t="s">
        <v>1318</v>
      </c>
      <c r="G348" s="215" t="s">
        <v>140</v>
      </c>
      <c r="H348" s="216">
        <v>37</v>
      </c>
      <c r="I348" s="217"/>
      <c r="J348" s="218">
        <f>ROUND(I348*H348,2)</f>
        <v>0</v>
      </c>
      <c r="K348" s="214" t="s">
        <v>141</v>
      </c>
      <c r="L348" s="44"/>
      <c r="M348" s="219" t="s">
        <v>19</v>
      </c>
      <c r="N348" s="220" t="s">
        <v>47</v>
      </c>
      <c r="O348" s="84"/>
      <c r="P348" s="221">
        <f>O348*H348</f>
        <v>0</v>
      </c>
      <c r="Q348" s="221">
        <v>0.089219999999999994</v>
      </c>
      <c r="R348" s="221">
        <f>Q348*H348</f>
        <v>3.3011399999999997</v>
      </c>
      <c r="S348" s="221">
        <v>0</v>
      </c>
      <c r="T348" s="222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3" t="s">
        <v>142</v>
      </c>
      <c r="AT348" s="223" t="s">
        <v>137</v>
      </c>
      <c r="AU348" s="223" t="s">
        <v>87</v>
      </c>
      <c r="AY348" s="17" t="s">
        <v>135</v>
      </c>
      <c r="BE348" s="224">
        <f>IF(N348="základní",J348,0)</f>
        <v>0</v>
      </c>
      <c r="BF348" s="224">
        <f>IF(N348="snížená",J348,0)</f>
        <v>0</v>
      </c>
      <c r="BG348" s="224">
        <f>IF(N348="zákl. přenesená",J348,0)</f>
        <v>0</v>
      </c>
      <c r="BH348" s="224">
        <f>IF(N348="sníž. přenesená",J348,0)</f>
        <v>0</v>
      </c>
      <c r="BI348" s="224">
        <f>IF(N348="nulová",J348,0)</f>
        <v>0</v>
      </c>
      <c r="BJ348" s="17" t="s">
        <v>80</v>
      </c>
      <c r="BK348" s="224">
        <f>ROUND(I348*H348,2)</f>
        <v>0</v>
      </c>
      <c r="BL348" s="17" t="s">
        <v>142</v>
      </c>
      <c r="BM348" s="223" t="s">
        <v>1338</v>
      </c>
    </row>
    <row r="349" s="2" customFormat="1">
      <c r="A349" s="38"/>
      <c r="B349" s="39"/>
      <c r="C349" s="40"/>
      <c r="D349" s="225" t="s">
        <v>144</v>
      </c>
      <c r="E349" s="40"/>
      <c r="F349" s="226" t="s">
        <v>1320</v>
      </c>
      <c r="G349" s="40"/>
      <c r="H349" s="40"/>
      <c r="I349" s="227"/>
      <c r="J349" s="40"/>
      <c r="K349" s="40"/>
      <c r="L349" s="44"/>
      <c r="M349" s="228"/>
      <c r="N349" s="229"/>
      <c r="O349" s="84"/>
      <c r="P349" s="84"/>
      <c r="Q349" s="84"/>
      <c r="R349" s="84"/>
      <c r="S349" s="84"/>
      <c r="T349" s="85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144</v>
      </c>
      <c r="AU349" s="17" t="s">
        <v>87</v>
      </c>
    </row>
    <row r="350" s="2" customFormat="1" ht="16.5" customHeight="1">
      <c r="A350" s="38"/>
      <c r="B350" s="39"/>
      <c r="C350" s="264" t="s">
        <v>552</v>
      </c>
      <c r="D350" s="264" t="s">
        <v>301</v>
      </c>
      <c r="E350" s="265" t="s">
        <v>1339</v>
      </c>
      <c r="F350" s="266" t="s">
        <v>1340</v>
      </c>
      <c r="G350" s="267" t="s">
        <v>140</v>
      </c>
      <c r="H350" s="268">
        <v>38.109999999999999</v>
      </c>
      <c r="I350" s="269"/>
      <c r="J350" s="270">
        <f>ROUND(I350*H350,2)</f>
        <v>0</v>
      </c>
      <c r="K350" s="266" t="s">
        <v>141</v>
      </c>
      <c r="L350" s="271"/>
      <c r="M350" s="272" t="s">
        <v>19</v>
      </c>
      <c r="N350" s="273" t="s">
        <v>47</v>
      </c>
      <c r="O350" s="84"/>
      <c r="P350" s="221">
        <f>O350*H350</f>
        <v>0</v>
      </c>
      <c r="Q350" s="221">
        <v>0.128</v>
      </c>
      <c r="R350" s="221">
        <f>Q350*H350</f>
        <v>4.8780799999999997</v>
      </c>
      <c r="S350" s="221">
        <v>0</v>
      </c>
      <c r="T350" s="222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3" t="s">
        <v>191</v>
      </c>
      <c r="AT350" s="223" t="s">
        <v>301</v>
      </c>
      <c r="AU350" s="223" t="s">
        <v>87</v>
      </c>
      <c r="AY350" s="17" t="s">
        <v>135</v>
      </c>
      <c r="BE350" s="224">
        <f>IF(N350="základní",J350,0)</f>
        <v>0</v>
      </c>
      <c r="BF350" s="224">
        <f>IF(N350="snížená",J350,0)</f>
        <v>0</v>
      </c>
      <c r="BG350" s="224">
        <f>IF(N350="zákl. přenesená",J350,0)</f>
        <v>0</v>
      </c>
      <c r="BH350" s="224">
        <f>IF(N350="sníž. přenesená",J350,0)</f>
        <v>0</v>
      </c>
      <c r="BI350" s="224">
        <f>IF(N350="nulová",J350,0)</f>
        <v>0</v>
      </c>
      <c r="BJ350" s="17" t="s">
        <v>80</v>
      </c>
      <c r="BK350" s="224">
        <f>ROUND(I350*H350,2)</f>
        <v>0</v>
      </c>
      <c r="BL350" s="17" t="s">
        <v>142</v>
      </c>
      <c r="BM350" s="223" t="s">
        <v>1341</v>
      </c>
    </row>
    <row r="351" s="2" customFormat="1">
      <c r="A351" s="38"/>
      <c r="B351" s="39"/>
      <c r="C351" s="40"/>
      <c r="D351" s="232" t="s">
        <v>232</v>
      </c>
      <c r="E351" s="40"/>
      <c r="F351" s="263" t="s">
        <v>1342</v>
      </c>
      <c r="G351" s="40"/>
      <c r="H351" s="40"/>
      <c r="I351" s="227"/>
      <c r="J351" s="40"/>
      <c r="K351" s="40"/>
      <c r="L351" s="44"/>
      <c r="M351" s="228"/>
      <c r="N351" s="229"/>
      <c r="O351" s="84"/>
      <c r="P351" s="84"/>
      <c r="Q351" s="84"/>
      <c r="R351" s="84"/>
      <c r="S351" s="84"/>
      <c r="T351" s="85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232</v>
      </c>
      <c r="AU351" s="17" t="s">
        <v>87</v>
      </c>
    </row>
    <row r="352" s="14" customFormat="1">
      <c r="A352" s="14"/>
      <c r="B352" s="241"/>
      <c r="C352" s="242"/>
      <c r="D352" s="232" t="s">
        <v>146</v>
      </c>
      <c r="E352" s="243" t="s">
        <v>19</v>
      </c>
      <c r="F352" s="244" t="s">
        <v>1343</v>
      </c>
      <c r="G352" s="242"/>
      <c r="H352" s="245">
        <v>38.109999999999999</v>
      </c>
      <c r="I352" s="246"/>
      <c r="J352" s="242"/>
      <c r="K352" s="242"/>
      <c r="L352" s="247"/>
      <c r="M352" s="248"/>
      <c r="N352" s="249"/>
      <c r="O352" s="249"/>
      <c r="P352" s="249"/>
      <c r="Q352" s="249"/>
      <c r="R352" s="249"/>
      <c r="S352" s="249"/>
      <c r="T352" s="250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1" t="s">
        <v>146</v>
      </c>
      <c r="AU352" s="251" t="s">
        <v>87</v>
      </c>
      <c r="AV352" s="14" t="s">
        <v>87</v>
      </c>
      <c r="AW352" s="14" t="s">
        <v>37</v>
      </c>
      <c r="AX352" s="14" t="s">
        <v>80</v>
      </c>
      <c r="AY352" s="251" t="s">
        <v>135</v>
      </c>
    </row>
    <row r="353" s="2" customFormat="1" ht="21.75" customHeight="1">
      <c r="A353" s="38"/>
      <c r="B353" s="39"/>
      <c r="C353" s="212" t="s">
        <v>560</v>
      </c>
      <c r="D353" s="212" t="s">
        <v>137</v>
      </c>
      <c r="E353" s="213" t="s">
        <v>407</v>
      </c>
      <c r="F353" s="214" t="s">
        <v>408</v>
      </c>
      <c r="G353" s="215" t="s">
        <v>140</v>
      </c>
      <c r="H353" s="216">
        <v>37</v>
      </c>
      <c r="I353" s="217"/>
      <c r="J353" s="218">
        <f>ROUND(I353*H353,2)</f>
        <v>0</v>
      </c>
      <c r="K353" s="214" t="s">
        <v>141</v>
      </c>
      <c r="L353" s="44"/>
      <c r="M353" s="219" t="s">
        <v>19</v>
      </c>
      <c r="N353" s="220" t="s">
        <v>47</v>
      </c>
      <c r="O353" s="84"/>
      <c r="P353" s="221">
        <f>O353*H353</f>
        <v>0</v>
      </c>
      <c r="Q353" s="221">
        <v>0.34499999999999997</v>
      </c>
      <c r="R353" s="221">
        <f>Q353*H353</f>
        <v>12.764999999999999</v>
      </c>
      <c r="S353" s="221">
        <v>0</v>
      </c>
      <c r="T353" s="222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3" t="s">
        <v>142</v>
      </c>
      <c r="AT353" s="223" t="s">
        <v>137</v>
      </c>
      <c r="AU353" s="223" t="s">
        <v>87</v>
      </c>
      <c r="AY353" s="17" t="s">
        <v>135</v>
      </c>
      <c r="BE353" s="224">
        <f>IF(N353="základní",J353,0)</f>
        <v>0</v>
      </c>
      <c r="BF353" s="224">
        <f>IF(N353="snížená",J353,0)</f>
        <v>0</v>
      </c>
      <c r="BG353" s="224">
        <f>IF(N353="zákl. přenesená",J353,0)</f>
        <v>0</v>
      </c>
      <c r="BH353" s="224">
        <f>IF(N353="sníž. přenesená",J353,0)</f>
        <v>0</v>
      </c>
      <c r="BI353" s="224">
        <f>IF(N353="nulová",J353,0)</f>
        <v>0</v>
      </c>
      <c r="BJ353" s="17" t="s">
        <v>80</v>
      </c>
      <c r="BK353" s="224">
        <f>ROUND(I353*H353,2)</f>
        <v>0</v>
      </c>
      <c r="BL353" s="17" t="s">
        <v>142</v>
      </c>
      <c r="BM353" s="223" t="s">
        <v>1344</v>
      </c>
    </row>
    <row r="354" s="2" customFormat="1">
      <c r="A354" s="38"/>
      <c r="B354" s="39"/>
      <c r="C354" s="40"/>
      <c r="D354" s="225" t="s">
        <v>144</v>
      </c>
      <c r="E354" s="40"/>
      <c r="F354" s="226" t="s">
        <v>410</v>
      </c>
      <c r="G354" s="40"/>
      <c r="H354" s="40"/>
      <c r="I354" s="227"/>
      <c r="J354" s="40"/>
      <c r="K354" s="40"/>
      <c r="L354" s="44"/>
      <c r="M354" s="228"/>
      <c r="N354" s="229"/>
      <c r="O354" s="84"/>
      <c r="P354" s="84"/>
      <c r="Q354" s="84"/>
      <c r="R354" s="84"/>
      <c r="S354" s="84"/>
      <c r="T354" s="85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144</v>
      </c>
      <c r="AU354" s="17" t="s">
        <v>87</v>
      </c>
    </row>
    <row r="355" s="12" customFormat="1" ht="22.8" customHeight="1">
      <c r="A355" s="12"/>
      <c r="B355" s="196"/>
      <c r="C355" s="197"/>
      <c r="D355" s="198" t="s">
        <v>75</v>
      </c>
      <c r="E355" s="210" t="s">
        <v>1345</v>
      </c>
      <c r="F355" s="210" t="s">
        <v>623</v>
      </c>
      <c r="G355" s="197"/>
      <c r="H355" s="197"/>
      <c r="I355" s="200"/>
      <c r="J355" s="211">
        <f>BK355</f>
        <v>0</v>
      </c>
      <c r="K355" s="197"/>
      <c r="L355" s="202"/>
      <c r="M355" s="203"/>
      <c r="N355" s="204"/>
      <c r="O355" s="204"/>
      <c r="P355" s="205">
        <f>SUM(P356:P358)</f>
        <v>0</v>
      </c>
      <c r="Q355" s="204"/>
      <c r="R355" s="205">
        <f>SUM(R356:R358)</f>
        <v>0.033714959999999995</v>
      </c>
      <c r="S355" s="204"/>
      <c r="T355" s="206">
        <f>SUM(T356:T358)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07" t="s">
        <v>80</v>
      </c>
      <c r="AT355" s="208" t="s">
        <v>75</v>
      </c>
      <c r="AU355" s="208" t="s">
        <v>80</v>
      </c>
      <c r="AY355" s="207" t="s">
        <v>135</v>
      </c>
      <c r="BK355" s="209">
        <f>SUM(BK356:BK358)</f>
        <v>0</v>
      </c>
    </row>
    <row r="356" s="2" customFormat="1" ht="24.15" customHeight="1">
      <c r="A356" s="38"/>
      <c r="B356" s="39"/>
      <c r="C356" s="212" t="s">
        <v>569</v>
      </c>
      <c r="D356" s="212" t="s">
        <v>137</v>
      </c>
      <c r="E356" s="213" t="s">
        <v>619</v>
      </c>
      <c r="F356" s="214" t="s">
        <v>620</v>
      </c>
      <c r="G356" s="215" t="s">
        <v>229</v>
      </c>
      <c r="H356" s="216">
        <v>9.5239999999999991</v>
      </c>
      <c r="I356" s="217"/>
      <c r="J356" s="218">
        <f>ROUND(I356*H356,2)</f>
        <v>0</v>
      </c>
      <c r="K356" s="214" t="s">
        <v>141</v>
      </c>
      <c r="L356" s="44"/>
      <c r="M356" s="219" t="s">
        <v>19</v>
      </c>
      <c r="N356" s="220" t="s">
        <v>47</v>
      </c>
      <c r="O356" s="84"/>
      <c r="P356" s="221">
        <f>O356*H356</f>
        <v>0</v>
      </c>
      <c r="Q356" s="221">
        <v>0.0035400000000000002</v>
      </c>
      <c r="R356" s="221">
        <f>Q356*H356</f>
        <v>0.033714959999999995</v>
      </c>
      <c r="S356" s="221">
        <v>0</v>
      </c>
      <c r="T356" s="222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3" t="s">
        <v>142</v>
      </c>
      <c r="AT356" s="223" t="s">
        <v>137</v>
      </c>
      <c r="AU356" s="223" t="s">
        <v>87</v>
      </c>
      <c r="AY356" s="17" t="s">
        <v>135</v>
      </c>
      <c r="BE356" s="224">
        <f>IF(N356="základní",J356,0)</f>
        <v>0</v>
      </c>
      <c r="BF356" s="224">
        <f>IF(N356="snížená",J356,0)</f>
        <v>0</v>
      </c>
      <c r="BG356" s="224">
        <f>IF(N356="zákl. přenesená",J356,0)</f>
        <v>0</v>
      </c>
      <c r="BH356" s="224">
        <f>IF(N356="sníž. přenesená",J356,0)</f>
        <v>0</v>
      </c>
      <c r="BI356" s="224">
        <f>IF(N356="nulová",J356,0)</f>
        <v>0</v>
      </c>
      <c r="BJ356" s="17" t="s">
        <v>80</v>
      </c>
      <c r="BK356" s="224">
        <f>ROUND(I356*H356,2)</f>
        <v>0</v>
      </c>
      <c r="BL356" s="17" t="s">
        <v>142</v>
      </c>
      <c r="BM356" s="223" t="s">
        <v>1346</v>
      </c>
    </row>
    <row r="357" s="2" customFormat="1">
      <c r="A357" s="38"/>
      <c r="B357" s="39"/>
      <c r="C357" s="40"/>
      <c r="D357" s="225" t="s">
        <v>144</v>
      </c>
      <c r="E357" s="40"/>
      <c r="F357" s="226" t="s">
        <v>622</v>
      </c>
      <c r="G357" s="40"/>
      <c r="H357" s="40"/>
      <c r="I357" s="227"/>
      <c r="J357" s="40"/>
      <c r="K357" s="40"/>
      <c r="L357" s="44"/>
      <c r="M357" s="228"/>
      <c r="N357" s="229"/>
      <c r="O357" s="84"/>
      <c r="P357" s="84"/>
      <c r="Q357" s="84"/>
      <c r="R357" s="84"/>
      <c r="S357" s="84"/>
      <c r="T357" s="85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144</v>
      </c>
      <c r="AU357" s="17" t="s">
        <v>87</v>
      </c>
    </row>
    <row r="358" s="14" customFormat="1">
      <c r="A358" s="14"/>
      <c r="B358" s="241"/>
      <c r="C358" s="242"/>
      <c r="D358" s="232" t="s">
        <v>146</v>
      </c>
      <c r="E358" s="243" t="s">
        <v>19</v>
      </c>
      <c r="F358" s="244" t="s">
        <v>1347</v>
      </c>
      <c r="G358" s="242"/>
      <c r="H358" s="245">
        <v>9.5239999999999991</v>
      </c>
      <c r="I358" s="246"/>
      <c r="J358" s="242"/>
      <c r="K358" s="242"/>
      <c r="L358" s="247"/>
      <c r="M358" s="248"/>
      <c r="N358" s="249"/>
      <c r="O358" s="249"/>
      <c r="P358" s="249"/>
      <c r="Q358" s="249"/>
      <c r="R358" s="249"/>
      <c r="S358" s="249"/>
      <c r="T358" s="25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1" t="s">
        <v>146</v>
      </c>
      <c r="AU358" s="251" t="s">
        <v>87</v>
      </c>
      <c r="AV358" s="14" t="s">
        <v>87</v>
      </c>
      <c r="AW358" s="14" t="s">
        <v>37</v>
      </c>
      <c r="AX358" s="14" t="s">
        <v>80</v>
      </c>
      <c r="AY358" s="251" t="s">
        <v>135</v>
      </c>
    </row>
    <row r="359" s="12" customFormat="1" ht="22.8" customHeight="1">
      <c r="A359" s="12"/>
      <c r="B359" s="196"/>
      <c r="C359" s="197"/>
      <c r="D359" s="198" t="s">
        <v>75</v>
      </c>
      <c r="E359" s="210" t="s">
        <v>1348</v>
      </c>
      <c r="F359" s="210" t="s">
        <v>438</v>
      </c>
      <c r="G359" s="197"/>
      <c r="H359" s="197"/>
      <c r="I359" s="200"/>
      <c r="J359" s="211">
        <f>BK359</f>
        <v>0</v>
      </c>
      <c r="K359" s="197"/>
      <c r="L359" s="202"/>
      <c r="M359" s="203"/>
      <c r="N359" s="204"/>
      <c r="O359" s="204"/>
      <c r="P359" s="205">
        <f>SUM(P360:P369)</f>
        <v>0</v>
      </c>
      <c r="Q359" s="204"/>
      <c r="R359" s="205">
        <f>SUM(R360:R369)</f>
        <v>22.309999999999999</v>
      </c>
      <c r="S359" s="204"/>
      <c r="T359" s="206">
        <f>SUM(T360:T369)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07" t="s">
        <v>80</v>
      </c>
      <c r="AT359" s="208" t="s">
        <v>75</v>
      </c>
      <c r="AU359" s="208" t="s">
        <v>80</v>
      </c>
      <c r="AY359" s="207" t="s">
        <v>135</v>
      </c>
      <c r="BK359" s="209">
        <f>SUM(BK360:BK369)</f>
        <v>0</v>
      </c>
    </row>
    <row r="360" s="2" customFormat="1" ht="24.15" customHeight="1">
      <c r="A360" s="38"/>
      <c r="B360" s="39"/>
      <c r="C360" s="212" t="s">
        <v>575</v>
      </c>
      <c r="D360" s="212" t="s">
        <v>137</v>
      </c>
      <c r="E360" s="213" t="s">
        <v>458</v>
      </c>
      <c r="F360" s="214" t="s">
        <v>459</v>
      </c>
      <c r="G360" s="215" t="s">
        <v>140</v>
      </c>
      <c r="H360" s="216">
        <v>40</v>
      </c>
      <c r="I360" s="217"/>
      <c r="J360" s="218">
        <f>ROUND(I360*H360,2)</f>
        <v>0</v>
      </c>
      <c r="K360" s="214" t="s">
        <v>141</v>
      </c>
      <c r="L360" s="44"/>
      <c r="M360" s="219" t="s">
        <v>19</v>
      </c>
      <c r="N360" s="220" t="s">
        <v>47</v>
      </c>
      <c r="O360" s="84"/>
      <c r="P360" s="221">
        <f>O360*H360</f>
        <v>0</v>
      </c>
      <c r="Q360" s="221">
        <v>0.1037</v>
      </c>
      <c r="R360" s="221">
        <f>Q360*H360</f>
        <v>4.1479999999999997</v>
      </c>
      <c r="S360" s="221">
        <v>0</v>
      </c>
      <c r="T360" s="222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3" t="s">
        <v>142</v>
      </c>
      <c r="AT360" s="223" t="s">
        <v>137</v>
      </c>
      <c r="AU360" s="223" t="s">
        <v>87</v>
      </c>
      <c r="AY360" s="17" t="s">
        <v>135</v>
      </c>
      <c r="BE360" s="224">
        <f>IF(N360="základní",J360,0)</f>
        <v>0</v>
      </c>
      <c r="BF360" s="224">
        <f>IF(N360="snížená",J360,0)</f>
        <v>0</v>
      </c>
      <c r="BG360" s="224">
        <f>IF(N360="zákl. přenesená",J360,0)</f>
        <v>0</v>
      </c>
      <c r="BH360" s="224">
        <f>IF(N360="sníž. přenesená",J360,0)</f>
        <v>0</v>
      </c>
      <c r="BI360" s="224">
        <f>IF(N360="nulová",J360,0)</f>
        <v>0</v>
      </c>
      <c r="BJ360" s="17" t="s">
        <v>80</v>
      </c>
      <c r="BK360" s="224">
        <f>ROUND(I360*H360,2)</f>
        <v>0</v>
      </c>
      <c r="BL360" s="17" t="s">
        <v>142</v>
      </c>
      <c r="BM360" s="223" t="s">
        <v>1349</v>
      </c>
    </row>
    <row r="361" s="2" customFormat="1">
      <c r="A361" s="38"/>
      <c r="B361" s="39"/>
      <c r="C361" s="40"/>
      <c r="D361" s="225" t="s">
        <v>144</v>
      </c>
      <c r="E361" s="40"/>
      <c r="F361" s="226" t="s">
        <v>461</v>
      </c>
      <c r="G361" s="40"/>
      <c r="H361" s="40"/>
      <c r="I361" s="227"/>
      <c r="J361" s="40"/>
      <c r="K361" s="40"/>
      <c r="L361" s="44"/>
      <c r="M361" s="228"/>
      <c r="N361" s="229"/>
      <c r="O361" s="84"/>
      <c r="P361" s="84"/>
      <c r="Q361" s="84"/>
      <c r="R361" s="84"/>
      <c r="S361" s="84"/>
      <c r="T361" s="85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144</v>
      </c>
      <c r="AU361" s="17" t="s">
        <v>87</v>
      </c>
    </row>
    <row r="362" s="2" customFormat="1" ht="16.5" customHeight="1">
      <c r="A362" s="38"/>
      <c r="B362" s="39"/>
      <c r="C362" s="212" t="s">
        <v>580</v>
      </c>
      <c r="D362" s="212" t="s">
        <v>137</v>
      </c>
      <c r="E362" s="213" t="s">
        <v>453</v>
      </c>
      <c r="F362" s="214" t="s">
        <v>454</v>
      </c>
      <c r="G362" s="215" t="s">
        <v>140</v>
      </c>
      <c r="H362" s="216">
        <v>40</v>
      </c>
      <c r="I362" s="217"/>
      <c r="J362" s="218">
        <f>ROUND(I362*H362,2)</f>
        <v>0</v>
      </c>
      <c r="K362" s="214" t="s">
        <v>141</v>
      </c>
      <c r="L362" s="44"/>
      <c r="M362" s="219" t="s">
        <v>19</v>
      </c>
      <c r="N362" s="220" t="s">
        <v>47</v>
      </c>
      <c r="O362" s="84"/>
      <c r="P362" s="221">
        <f>O362*H362</f>
        <v>0</v>
      </c>
      <c r="Q362" s="221">
        <v>0.00071000000000000002</v>
      </c>
      <c r="R362" s="221">
        <f>Q362*H362</f>
        <v>0.028400000000000002</v>
      </c>
      <c r="S362" s="221">
        <v>0</v>
      </c>
      <c r="T362" s="222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3" t="s">
        <v>142</v>
      </c>
      <c r="AT362" s="223" t="s">
        <v>137</v>
      </c>
      <c r="AU362" s="223" t="s">
        <v>87</v>
      </c>
      <c r="AY362" s="17" t="s">
        <v>135</v>
      </c>
      <c r="BE362" s="224">
        <f>IF(N362="základní",J362,0)</f>
        <v>0</v>
      </c>
      <c r="BF362" s="224">
        <f>IF(N362="snížená",J362,0)</f>
        <v>0</v>
      </c>
      <c r="BG362" s="224">
        <f>IF(N362="zákl. přenesená",J362,0)</f>
        <v>0</v>
      </c>
      <c r="BH362" s="224">
        <f>IF(N362="sníž. přenesená",J362,0)</f>
        <v>0</v>
      </c>
      <c r="BI362" s="224">
        <f>IF(N362="nulová",J362,0)</f>
        <v>0</v>
      </c>
      <c r="BJ362" s="17" t="s">
        <v>80</v>
      </c>
      <c r="BK362" s="224">
        <f>ROUND(I362*H362,2)</f>
        <v>0</v>
      </c>
      <c r="BL362" s="17" t="s">
        <v>142</v>
      </c>
      <c r="BM362" s="223" t="s">
        <v>1350</v>
      </c>
    </row>
    <row r="363" s="2" customFormat="1">
      <c r="A363" s="38"/>
      <c r="B363" s="39"/>
      <c r="C363" s="40"/>
      <c r="D363" s="225" t="s">
        <v>144</v>
      </c>
      <c r="E363" s="40"/>
      <c r="F363" s="226" t="s">
        <v>456</v>
      </c>
      <c r="G363" s="40"/>
      <c r="H363" s="40"/>
      <c r="I363" s="227"/>
      <c r="J363" s="40"/>
      <c r="K363" s="40"/>
      <c r="L363" s="44"/>
      <c r="M363" s="228"/>
      <c r="N363" s="229"/>
      <c r="O363" s="84"/>
      <c r="P363" s="84"/>
      <c r="Q363" s="84"/>
      <c r="R363" s="84"/>
      <c r="S363" s="84"/>
      <c r="T363" s="85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144</v>
      </c>
      <c r="AU363" s="17" t="s">
        <v>87</v>
      </c>
    </row>
    <row r="364" s="2" customFormat="1" ht="24.15" customHeight="1">
      <c r="A364" s="38"/>
      <c r="B364" s="39"/>
      <c r="C364" s="212" t="s">
        <v>586</v>
      </c>
      <c r="D364" s="212" t="s">
        <v>137</v>
      </c>
      <c r="E364" s="213" t="s">
        <v>1351</v>
      </c>
      <c r="F364" s="214" t="s">
        <v>1352</v>
      </c>
      <c r="G364" s="215" t="s">
        <v>140</v>
      </c>
      <c r="H364" s="216">
        <v>40</v>
      </c>
      <c r="I364" s="217"/>
      <c r="J364" s="218">
        <f>ROUND(I364*H364,2)</f>
        <v>0</v>
      </c>
      <c r="K364" s="214" t="s">
        <v>141</v>
      </c>
      <c r="L364" s="44"/>
      <c r="M364" s="219" t="s">
        <v>19</v>
      </c>
      <c r="N364" s="220" t="s">
        <v>47</v>
      </c>
      <c r="O364" s="84"/>
      <c r="P364" s="221">
        <f>O364*H364</f>
        <v>0</v>
      </c>
      <c r="Q364" s="221">
        <v>0.108</v>
      </c>
      <c r="R364" s="221">
        <f>Q364*H364</f>
        <v>4.3200000000000003</v>
      </c>
      <c r="S364" s="221">
        <v>0</v>
      </c>
      <c r="T364" s="222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3" t="s">
        <v>142</v>
      </c>
      <c r="AT364" s="223" t="s">
        <v>137</v>
      </c>
      <c r="AU364" s="223" t="s">
        <v>87</v>
      </c>
      <c r="AY364" s="17" t="s">
        <v>135</v>
      </c>
      <c r="BE364" s="224">
        <f>IF(N364="základní",J364,0)</f>
        <v>0</v>
      </c>
      <c r="BF364" s="224">
        <f>IF(N364="snížená",J364,0)</f>
        <v>0</v>
      </c>
      <c r="BG364" s="224">
        <f>IF(N364="zákl. přenesená",J364,0)</f>
        <v>0</v>
      </c>
      <c r="BH364" s="224">
        <f>IF(N364="sníž. přenesená",J364,0)</f>
        <v>0</v>
      </c>
      <c r="BI364" s="224">
        <f>IF(N364="nulová",J364,0)</f>
        <v>0</v>
      </c>
      <c r="BJ364" s="17" t="s">
        <v>80</v>
      </c>
      <c r="BK364" s="224">
        <f>ROUND(I364*H364,2)</f>
        <v>0</v>
      </c>
      <c r="BL364" s="17" t="s">
        <v>142</v>
      </c>
      <c r="BM364" s="223" t="s">
        <v>1353</v>
      </c>
    </row>
    <row r="365" s="2" customFormat="1">
      <c r="A365" s="38"/>
      <c r="B365" s="39"/>
      <c r="C365" s="40"/>
      <c r="D365" s="225" t="s">
        <v>144</v>
      </c>
      <c r="E365" s="40"/>
      <c r="F365" s="226" t="s">
        <v>1354</v>
      </c>
      <c r="G365" s="40"/>
      <c r="H365" s="40"/>
      <c r="I365" s="227"/>
      <c r="J365" s="40"/>
      <c r="K365" s="40"/>
      <c r="L365" s="44"/>
      <c r="M365" s="228"/>
      <c r="N365" s="229"/>
      <c r="O365" s="84"/>
      <c r="P365" s="84"/>
      <c r="Q365" s="84"/>
      <c r="R365" s="84"/>
      <c r="S365" s="84"/>
      <c r="T365" s="85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144</v>
      </c>
      <c r="AU365" s="17" t="s">
        <v>87</v>
      </c>
    </row>
    <row r="366" s="2" customFormat="1" ht="16.5" customHeight="1">
      <c r="A366" s="38"/>
      <c r="B366" s="39"/>
      <c r="C366" s="212" t="s">
        <v>590</v>
      </c>
      <c r="D366" s="212" t="s">
        <v>137</v>
      </c>
      <c r="E366" s="213" t="s">
        <v>446</v>
      </c>
      <c r="F366" s="214" t="s">
        <v>447</v>
      </c>
      <c r="G366" s="215" t="s">
        <v>140</v>
      </c>
      <c r="H366" s="216">
        <v>40</v>
      </c>
      <c r="I366" s="217"/>
      <c r="J366" s="218">
        <f>ROUND(I366*H366,2)</f>
        <v>0</v>
      </c>
      <c r="K366" s="214" t="s">
        <v>141</v>
      </c>
      <c r="L366" s="44"/>
      <c r="M366" s="219" t="s">
        <v>19</v>
      </c>
      <c r="N366" s="220" t="s">
        <v>47</v>
      </c>
      <c r="O366" s="84"/>
      <c r="P366" s="221">
        <f>O366*H366</f>
        <v>0</v>
      </c>
      <c r="Q366" s="221">
        <v>0.00034000000000000002</v>
      </c>
      <c r="R366" s="221">
        <f>Q366*H366</f>
        <v>0.013600000000000001</v>
      </c>
      <c r="S366" s="221">
        <v>0</v>
      </c>
      <c r="T366" s="222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3" t="s">
        <v>142</v>
      </c>
      <c r="AT366" s="223" t="s">
        <v>137</v>
      </c>
      <c r="AU366" s="223" t="s">
        <v>87</v>
      </c>
      <c r="AY366" s="17" t="s">
        <v>135</v>
      </c>
      <c r="BE366" s="224">
        <f>IF(N366="základní",J366,0)</f>
        <v>0</v>
      </c>
      <c r="BF366" s="224">
        <f>IF(N366="snížená",J366,0)</f>
        <v>0</v>
      </c>
      <c r="BG366" s="224">
        <f>IF(N366="zákl. přenesená",J366,0)</f>
        <v>0</v>
      </c>
      <c r="BH366" s="224">
        <f>IF(N366="sníž. přenesená",J366,0)</f>
        <v>0</v>
      </c>
      <c r="BI366" s="224">
        <f>IF(N366="nulová",J366,0)</f>
        <v>0</v>
      </c>
      <c r="BJ366" s="17" t="s">
        <v>80</v>
      </c>
      <c r="BK366" s="224">
        <f>ROUND(I366*H366,2)</f>
        <v>0</v>
      </c>
      <c r="BL366" s="17" t="s">
        <v>142</v>
      </c>
      <c r="BM366" s="223" t="s">
        <v>1355</v>
      </c>
    </row>
    <row r="367" s="2" customFormat="1">
      <c r="A367" s="38"/>
      <c r="B367" s="39"/>
      <c r="C367" s="40"/>
      <c r="D367" s="225" t="s">
        <v>144</v>
      </c>
      <c r="E367" s="40"/>
      <c r="F367" s="226" t="s">
        <v>449</v>
      </c>
      <c r="G367" s="40"/>
      <c r="H367" s="40"/>
      <c r="I367" s="227"/>
      <c r="J367" s="40"/>
      <c r="K367" s="40"/>
      <c r="L367" s="44"/>
      <c r="M367" s="228"/>
      <c r="N367" s="229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144</v>
      </c>
      <c r="AU367" s="17" t="s">
        <v>87</v>
      </c>
    </row>
    <row r="368" s="2" customFormat="1" ht="21.75" customHeight="1">
      <c r="A368" s="38"/>
      <c r="B368" s="39"/>
      <c r="C368" s="212" t="s">
        <v>597</v>
      </c>
      <c r="D368" s="212" t="s">
        <v>137</v>
      </c>
      <c r="E368" s="213" t="s">
        <v>407</v>
      </c>
      <c r="F368" s="214" t="s">
        <v>408</v>
      </c>
      <c r="G368" s="215" t="s">
        <v>140</v>
      </c>
      <c r="H368" s="216">
        <v>40</v>
      </c>
      <c r="I368" s="217"/>
      <c r="J368" s="218">
        <f>ROUND(I368*H368,2)</f>
        <v>0</v>
      </c>
      <c r="K368" s="214" t="s">
        <v>141</v>
      </c>
      <c r="L368" s="44"/>
      <c r="M368" s="219" t="s">
        <v>19</v>
      </c>
      <c r="N368" s="220" t="s">
        <v>47</v>
      </c>
      <c r="O368" s="84"/>
      <c r="P368" s="221">
        <f>O368*H368</f>
        <v>0</v>
      </c>
      <c r="Q368" s="221">
        <v>0.34499999999999997</v>
      </c>
      <c r="R368" s="221">
        <f>Q368*H368</f>
        <v>13.799999999999999</v>
      </c>
      <c r="S368" s="221">
        <v>0</v>
      </c>
      <c r="T368" s="222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3" t="s">
        <v>142</v>
      </c>
      <c r="AT368" s="223" t="s">
        <v>137</v>
      </c>
      <c r="AU368" s="223" t="s">
        <v>87</v>
      </c>
      <c r="AY368" s="17" t="s">
        <v>135</v>
      </c>
      <c r="BE368" s="224">
        <f>IF(N368="základní",J368,0)</f>
        <v>0</v>
      </c>
      <c r="BF368" s="224">
        <f>IF(N368="snížená",J368,0)</f>
        <v>0</v>
      </c>
      <c r="BG368" s="224">
        <f>IF(N368="zákl. přenesená",J368,0)</f>
        <v>0</v>
      </c>
      <c r="BH368" s="224">
        <f>IF(N368="sníž. přenesená",J368,0)</f>
        <v>0</v>
      </c>
      <c r="BI368" s="224">
        <f>IF(N368="nulová",J368,0)</f>
        <v>0</v>
      </c>
      <c r="BJ368" s="17" t="s">
        <v>80</v>
      </c>
      <c r="BK368" s="224">
        <f>ROUND(I368*H368,2)</f>
        <v>0</v>
      </c>
      <c r="BL368" s="17" t="s">
        <v>142</v>
      </c>
      <c r="BM368" s="223" t="s">
        <v>1356</v>
      </c>
    </row>
    <row r="369" s="2" customFormat="1">
      <c r="A369" s="38"/>
      <c r="B369" s="39"/>
      <c r="C369" s="40"/>
      <c r="D369" s="225" t="s">
        <v>144</v>
      </c>
      <c r="E369" s="40"/>
      <c r="F369" s="226" t="s">
        <v>410</v>
      </c>
      <c r="G369" s="40"/>
      <c r="H369" s="40"/>
      <c r="I369" s="227"/>
      <c r="J369" s="40"/>
      <c r="K369" s="40"/>
      <c r="L369" s="44"/>
      <c r="M369" s="228"/>
      <c r="N369" s="229"/>
      <c r="O369" s="84"/>
      <c r="P369" s="84"/>
      <c r="Q369" s="84"/>
      <c r="R369" s="84"/>
      <c r="S369" s="84"/>
      <c r="T369" s="85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144</v>
      </c>
      <c r="AU369" s="17" t="s">
        <v>87</v>
      </c>
    </row>
    <row r="370" s="12" customFormat="1" ht="22.8" customHeight="1">
      <c r="A370" s="12"/>
      <c r="B370" s="196"/>
      <c r="C370" s="197"/>
      <c r="D370" s="198" t="s">
        <v>75</v>
      </c>
      <c r="E370" s="210" t="s">
        <v>1357</v>
      </c>
      <c r="F370" s="210" t="s">
        <v>1358</v>
      </c>
      <c r="G370" s="197"/>
      <c r="H370" s="197"/>
      <c r="I370" s="200"/>
      <c r="J370" s="211">
        <f>BK370</f>
        <v>0</v>
      </c>
      <c r="K370" s="197"/>
      <c r="L370" s="202"/>
      <c r="M370" s="203"/>
      <c r="N370" s="204"/>
      <c r="O370" s="204"/>
      <c r="P370" s="205">
        <f>SUM(P371:P382)</f>
        <v>0</v>
      </c>
      <c r="Q370" s="204"/>
      <c r="R370" s="205">
        <f>SUM(R371:R382)</f>
        <v>104.39064999999999</v>
      </c>
      <c r="S370" s="204"/>
      <c r="T370" s="206">
        <f>SUM(T371:T382)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07" t="s">
        <v>80</v>
      </c>
      <c r="AT370" s="208" t="s">
        <v>75</v>
      </c>
      <c r="AU370" s="208" t="s">
        <v>80</v>
      </c>
      <c r="AY370" s="207" t="s">
        <v>135</v>
      </c>
      <c r="BK370" s="209">
        <f>SUM(BK371:BK382)</f>
        <v>0</v>
      </c>
    </row>
    <row r="371" s="2" customFormat="1" ht="24.15" customHeight="1">
      <c r="A371" s="38"/>
      <c r="B371" s="39"/>
      <c r="C371" s="212" t="s">
        <v>604</v>
      </c>
      <c r="D371" s="212" t="s">
        <v>137</v>
      </c>
      <c r="E371" s="213" t="s">
        <v>1359</v>
      </c>
      <c r="F371" s="214" t="s">
        <v>1360</v>
      </c>
      <c r="G371" s="215" t="s">
        <v>140</v>
      </c>
      <c r="H371" s="216">
        <v>91</v>
      </c>
      <c r="I371" s="217"/>
      <c r="J371" s="218">
        <f>ROUND(I371*H371,2)</f>
        <v>0</v>
      </c>
      <c r="K371" s="214" t="s">
        <v>141</v>
      </c>
      <c r="L371" s="44"/>
      <c r="M371" s="219" t="s">
        <v>19</v>
      </c>
      <c r="N371" s="220" t="s">
        <v>47</v>
      </c>
      <c r="O371" s="84"/>
      <c r="P371" s="221">
        <f>O371*H371</f>
        <v>0</v>
      </c>
      <c r="Q371" s="221">
        <v>0.10373</v>
      </c>
      <c r="R371" s="221">
        <f>Q371*H371</f>
        <v>9.4394299999999998</v>
      </c>
      <c r="S371" s="221">
        <v>0</v>
      </c>
      <c r="T371" s="222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3" t="s">
        <v>142</v>
      </c>
      <c r="AT371" s="223" t="s">
        <v>137</v>
      </c>
      <c r="AU371" s="223" t="s">
        <v>87</v>
      </c>
      <c r="AY371" s="17" t="s">
        <v>135</v>
      </c>
      <c r="BE371" s="224">
        <f>IF(N371="základní",J371,0)</f>
        <v>0</v>
      </c>
      <c r="BF371" s="224">
        <f>IF(N371="snížená",J371,0)</f>
        <v>0</v>
      </c>
      <c r="BG371" s="224">
        <f>IF(N371="zákl. přenesená",J371,0)</f>
        <v>0</v>
      </c>
      <c r="BH371" s="224">
        <f>IF(N371="sníž. přenesená",J371,0)</f>
        <v>0</v>
      </c>
      <c r="BI371" s="224">
        <f>IF(N371="nulová",J371,0)</f>
        <v>0</v>
      </c>
      <c r="BJ371" s="17" t="s">
        <v>80</v>
      </c>
      <c r="BK371" s="224">
        <f>ROUND(I371*H371,2)</f>
        <v>0</v>
      </c>
      <c r="BL371" s="17" t="s">
        <v>142</v>
      </c>
      <c r="BM371" s="223" t="s">
        <v>1361</v>
      </c>
    </row>
    <row r="372" s="2" customFormat="1">
      <c r="A372" s="38"/>
      <c r="B372" s="39"/>
      <c r="C372" s="40"/>
      <c r="D372" s="225" t="s">
        <v>144</v>
      </c>
      <c r="E372" s="40"/>
      <c r="F372" s="226" t="s">
        <v>1362</v>
      </c>
      <c r="G372" s="40"/>
      <c r="H372" s="40"/>
      <c r="I372" s="227"/>
      <c r="J372" s="40"/>
      <c r="K372" s="40"/>
      <c r="L372" s="44"/>
      <c r="M372" s="228"/>
      <c r="N372" s="229"/>
      <c r="O372" s="84"/>
      <c r="P372" s="84"/>
      <c r="Q372" s="84"/>
      <c r="R372" s="84"/>
      <c r="S372" s="84"/>
      <c r="T372" s="85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144</v>
      </c>
      <c r="AU372" s="17" t="s">
        <v>87</v>
      </c>
    </row>
    <row r="373" s="2" customFormat="1" ht="16.5" customHeight="1">
      <c r="A373" s="38"/>
      <c r="B373" s="39"/>
      <c r="C373" s="212" t="s">
        <v>611</v>
      </c>
      <c r="D373" s="212" t="s">
        <v>137</v>
      </c>
      <c r="E373" s="213" t="s">
        <v>453</v>
      </c>
      <c r="F373" s="214" t="s">
        <v>454</v>
      </c>
      <c r="G373" s="215" t="s">
        <v>140</v>
      </c>
      <c r="H373" s="216">
        <v>91</v>
      </c>
      <c r="I373" s="217"/>
      <c r="J373" s="218">
        <f>ROUND(I373*H373,2)</f>
        <v>0</v>
      </c>
      <c r="K373" s="214" t="s">
        <v>141</v>
      </c>
      <c r="L373" s="44"/>
      <c r="M373" s="219" t="s">
        <v>19</v>
      </c>
      <c r="N373" s="220" t="s">
        <v>47</v>
      </c>
      <c r="O373" s="84"/>
      <c r="P373" s="221">
        <f>O373*H373</f>
        <v>0</v>
      </c>
      <c r="Q373" s="221">
        <v>0.00071000000000000002</v>
      </c>
      <c r="R373" s="221">
        <f>Q373*H373</f>
        <v>0.064610000000000001</v>
      </c>
      <c r="S373" s="221">
        <v>0</v>
      </c>
      <c r="T373" s="222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3" t="s">
        <v>142</v>
      </c>
      <c r="AT373" s="223" t="s">
        <v>137</v>
      </c>
      <c r="AU373" s="223" t="s">
        <v>87</v>
      </c>
      <c r="AY373" s="17" t="s">
        <v>135</v>
      </c>
      <c r="BE373" s="224">
        <f>IF(N373="základní",J373,0)</f>
        <v>0</v>
      </c>
      <c r="BF373" s="224">
        <f>IF(N373="snížená",J373,0)</f>
        <v>0</v>
      </c>
      <c r="BG373" s="224">
        <f>IF(N373="zákl. přenesená",J373,0)</f>
        <v>0</v>
      </c>
      <c r="BH373" s="224">
        <f>IF(N373="sníž. přenesená",J373,0)</f>
        <v>0</v>
      </c>
      <c r="BI373" s="224">
        <f>IF(N373="nulová",J373,0)</f>
        <v>0</v>
      </c>
      <c r="BJ373" s="17" t="s">
        <v>80</v>
      </c>
      <c r="BK373" s="224">
        <f>ROUND(I373*H373,2)</f>
        <v>0</v>
      </c>
      <c r="BL373" s="17" t="s">
        <v>142</v>
      </c>
      <c r="BM373" s="223" t="s">
        <v>1363</v>
      </c>
    </row>
    <row r="374" s="2" customFormat="1">
      <c r="A374" s="38"/>
      <c r="B374" s="39"/>
      <c r="C374" s="40"/>
      <c r="D374" s="225" t="s">
        <v>144</v>
      </c>
      <c r="E374" s="40"/>
      <c r="F374" s="226" t="s">
        <v>456</v>
      </c>
      <c r="G374" s="40"/>
      <c r="H374" s="40"/>
      <c r="I374" s="227"/>
      <c r="J374" s="40"/>
      <c r="K374" s="40"/>
      <c r="L374" s="44"/>
      <c r="M374" s="228"/>
      <c r="N374" s="229"/>
      <c r="O374" s="84"/>
      <c r="P374" s="84"/>
      <c r="Q374" s="84"/>
      <c r="R374" s="84"/>
      <c r="S374" s="84"/>
      <c r="T374" s="85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144</v>
      </c>
      <c r="AU374" s="17" t="s">
        <v>87</v>
      </c>
    </row>
    <row r="375" s="2" customFormat="1" ht="24.15" customHeight="1">
      <c r="A375" s="38"/>
      <c r="B375" s="39"/>
      <c r="C375" s="212" t="s">
        <v>618</v>
      </c>
      <c r="D375" s="212" t="s">
        <v>137</v>
      </c>
      <c r="E375" s="213" t="s">
        <v>1364</v>
      </c>
      <c r="F375" s="214" t="s">
        <v>1365</v>
      </c>
      <c r="G375" s="215" t="s">
        <v>140</v>
      </c>
      <c r="H375" s="216">
        <v>91</v>
      </c>
      <c r="I375" s="217"/>
      <c r="J375" s="218">
        <f>ROUND(I375*H375,2)</f>
        <v>0</v>
      </c>
      <c r="K375" s="214" t="s">
        <v>141</v>
      </c>
      <c r="L375" s="44"/>
      <c r="M375" s="219" t="s">
        <v>19</v>
      </c>
      <c r="N375" s="220" t="s">
        <v>47</v>
      </c>
      <c r="O375" s="84"/>
      <c r="P375" s="221">
        <f>O375*H375</f>
        <v>0</v>
      </c>
      <c r="Q375" s="221">
        <v>0.23737</v>
      </c>
      <c r="R375" s="221">
        <f>Q375*H375</f>
        <v>21.600670000000001</v>
      </c>
      <c r="S375" s="221">
        <v>0</v>
      </c>
      <c r="T375" s="222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3" t="s">
        <v>142</v>
      </c>
      <c r="AT375" s="223" t="s">
        <v>137</v>
      </c>
      <c r="AU375" s="223" t="s">
        <v>87</v>
      </c>
      <c r="AY375" s="17" t="s">
        <v>135</v>
      </c>
      <c r="BE375" s="224">
        <f>IF(N375="základní",J375,0)</f>
        <v>0</v>
      </c>
      <c r="BF375" s="224">
        <f>IF(N375="snížená",J375,0)</f>
        <v>0</v>
      </c>
      <c r="BG375" s="224">
        <f>IF(N375="zákl. přenesená",J375,0)</f>
        <v>0</v>
      </c>
      <c r="BH375" s="224">
        <f>IF(N375="sníž. přenesená",J375,0)</f>
        <v>0</v>
      </c>
      <c r="BI375" s="224">
        <f>IF(N375="nulová",J375,0)</f>
        <v>0</v>
      </c>
      <c r="BJ375" s="17" t="s">
        <v>80</v>
      </c>
      <c r="BK375" s="224">
        <f>ROUND(I375*H375,2)</f>
        <v>0</v>
      </c>
      <c r="BL375" s="17" t="s">
        <v>142</v>
      </c>
      <c r="BM375" s="223" t="s">
        <v>1366</v>
      </c>
    </row>
    <row r="376" s="2" customFormat="1">
      <c r="A376" s="38"/>
      <c r="B376" s="39"/>
      <c r="C376" s="40"/>
      <c r="D376" s="225" t="s">
        <v>144</v>
      </c>
      <c r="E376" s="40"/>
      <c r="F376" s="226" t="s">
        <v>1367</v>
      </c>
      <c r="G376" s="40"/>
      <c r="H376" s="40"/>
      <c r="I376" s="227"/>
      <c r="J376" s="40"/>
      <c r="K376" s="40"/>
      <c r="L376" s="44"/>
      <c r="M376" s="228"/>
      <c r="N376" s="229"/>
      <c r="O376" s="84"/>
      <c r="P376" s="84"/>
      <c r="Q376" s="84"/>
      <c r="R376" s="84"/>
      <c r="S376" s="84"/>
      <c r="T376" s="85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144</v>
      </c>
      <c r="AU376" s="17" t="s">
        <v>87</v>
      </c>
    </row>
    <row r="377" s="2" customFormat="1" ht="16.5" customHeight="1">
      <c r="A377" s="38"/>
      <c r="B377" s="39"/>
      <c r="C377" s="212" t="s">
        <v>625</v>
      </c>
      <c r="D377" s="212" t="s">
        <v>137</v>
      </c>
      <c r="E377" s="213" t="s">
        <v>446</v>
      </c>
      <c r="F377" s="214" t="s">
        <v>447</v>
      </c>
      <c r="G377" s="215" t="s">
        <v>140</v>
      </c>
      <c r="H377" s="216">
        <v>91</v>
      </c>
      <c r="I377" s="217"/>
      <c r="J377" s="218">
        <f>ROUND(I377*H377,2)</f>
        <v>0</v>
      </c>
      <c r="K377" s="214" t="s">
        <v>141</v>
      </c>
      <c r="L377" s="44"/>
      <c r="M377" s="219" t="s">
        <v>19</v>
      </c>
      <c r="N377" s="220" t="s">
        <v>47</v>
      </c>
      <c r="O377" s="84"/>
      <c r="P377" s="221">
        <f>O377*H377</f>
        <v>0</v>
      </c>
      <c r="Q377" s="221">
        <v>0.00034000000000000002</v>
      </c>
      <c r="R377" s="221">
        <f>Q377*H377</f>
        <v>0.030940000000000002</v>
      </c>
      <c r="S377" s="221">
        <v>0</v>
      </c>
      <c r="T377" s="222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3" t="s">
        <v>142</v>
      </c>
      <c r="AT377" s="223" t="s">
        <v>137</v>
      </c>
      <c r="AU377" s="223" t="s">
        <v>87</v>
      </c>
      <c r="AY377" s="17" t="s">
        <v>135</v>
      </c>
      <c r="BE377" s="224">
        <f>IF(N377="základní",J377,0)</f>
        <v>0</v>
      </c>
      <c r="BF377" s="224">
        <f>IF(N377="snížená",J377,0)</f>
        <v>0</v>
      </c>
      <c r="BG377" s="224">
        <f>IF(N377="zákl. přenesená",J377,0)</f>
        <v>0</v>
      </c>
      <c r="BH377" s="224">
        <f>IF(N377="sníž. přenesená",J377,0)</f>
        <v>0</v>
      </c>
      <c r="BI377" s="224">
        <f>IF(N377="nulová",J377,0)</f>
        <v>0</v>
      </c>
      <c r="BJ377" s="17" t="s">
        <v>80</v>
      </c>
      <c r="BK377" s="224">
        <f>ROUND(I377*H377,2)</f>
        <v>0</v>
      </c>
      <c r="BL377" s="17" t="s">
        <v>142</v>
      </c>
      <c r="BM377" s="223" t="s">
        <v>1368</v>
      </c>
    </row>
    <row r="378" s="2" customFormat="1">
      <c r="A378" s="38"/>
      <c r="B378" s="39"/>
      <c r="C378" s="40"/>
      <c r="D378" s="225" t="s">
        <v>144</v>
      </c>
      <c r="E378" s="40"/>
      <c r="F378" s="226" t="s">
        <v>449</v>
      </c>
      <c r="G378" s="40"/>
      <c r="H378" s="40"/>
      <c r="I378" s="227"/>
      <c r="J378" s="40"/>
      <c r="K378" s="40"/>
      <c r="L378" s="44"/>
      <c r="M378" s="228"/>
      <c r="N378" s="229"/>
      <c r="O378" s="84"/>
      <c r="P378" s="84"/>
      <c r="Q378" s="84"/>
      <c r="R378" s="84"/>
      <c r="S378" s="84"/>
      <c r="T378" s="85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144</v>
      </c>
      <c r="AU378" s="17" t="s">
        <v>87</v>
      </c>
    </row>
    <row r="379" s="2" customFormat="1" ht="21.75" customHeight="1">
      <c r="A379" s="38"/>
      <c r="B379" s="39"/>
      <c r="C379" s="212" t="s">
        <v>636</v>
      </c>
      <c r="D379" s="212" t="s">
        <v>137</v>
      </c>
      <c r="E379" s="213" t="s">
        <v>1369</v>
      </c>
      <c r="F379" s="214" t="s">
        <v>1370</v>
      </c>
      <c r="G379" s="215" t="s">
        <v>140</v>
      </c>
      <c r="H379" s="216">
        <v>91</v>
      </c>
      <c r="I379" s="217"/>
      <c r="J379" s="218">
        <f>ROUND(I379*H379,2)</f>
        <v>0</v>
      </c>
      <c r="K379" s="214" t="s">
        <v>141</v>
      </c>
      <c r="L379" s="44"/>
      <c r="M379" s="219" t="s">
        <v>19</v>
      </c>
      <c r="N379" s="220" t="s">
        <v>47</v>
      </c>
      <c r="O379" s="84"/>
      <c r="P379" s="221">
        <f>O379*H379</f>
        <v>0</v>
      </c>
      <c r="Q379" s="221">
        <v>0.46000000000000002</v>
      </c>
      <c r="R379" s="221">
        <f>Q379*H379</f>
        <v>41.859999999999999</v>
      </c>
      <c r="S379" s="221">
        <v>0</v>
      </c>
      <c r="T379" s="222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3" t="s">
        <v>142</v>
      </c>
      <c r="AT379" s="223" t="s">
        <v>137</v>
      </c>
      <c r="AU379" s="223" t="s">
        <v>87</v>
      </c>
      <c r="AY379" s="17" t="s">
        <v>135</v>
      </c>
      <c r="BE379" s="224">
        <f>IF(N379="základní",J379,0)</f>
        <v>0</v>
      </c>
      <c r="BF379" s="224">
        <f>IF(N379="snížená",J379,0)</f>
        <v>0</v>
      </c>
      <c r="BG379" s="224">
        <f>IF(N379="zákl. přenesená",J379,0)</f>
        <v>0</v>
      </c>
      <c r="BH379" s="224">
        <f>IF(N379="sníž. přenesená",J379,0)</f>
        <v>0</v>
      </c>
      <c r="BI379" s="224">
        <f>IF(N379="nulová",J379,0)</f>
        <v>0</v>
      </c>
      <c r="BJ379" s="17" t="s">
        <v>80</v>
      </c>
      <c r="BK379" s="224">
        <f>ROUND(I379*H379,2)</f>
        <v>0</v>
      </c>
      <c r="BL379" s="17" t="s">
        <v>142</v>
      </c>
      <c r="BM379" s="223" t="s">
        <v>1371</v>
      </c>
    </row>
    <row r="380" s="2" customFormat="1">
      <c r="A380" s="38"/>
      <c r="B380" s="39"/>
      <c r="C380" s="40"/>
      <c r="D380" s="225" t="s">
        <v>144</v>
      </c>
      <c r="E380" s="40"/>
      <c r="F380" s="226" t="s">
        <v>1372</v>
      </c>
      <c r="G380" s="40"/>
      <c r="H380" s="40"/>
      <c r="I380" s="227"/>
      <c r="J380" s="40"/>
      <c r="K380" s="40"/>
      <c r="L380" s="44"/>
      <c r="M380" s="228"/>
      <c r="N380" s="229"/>
      <c r="O380" s="84"/>
      <c r="P380" s="84"/>
      <c r="Q380" s="84"/>
      <c r="R380" s="84"/>
      <c r="S380" s="84"/>
      <c r="T380" s="85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144</v>
      </c>
      <c r="AU380" s="17" t="s">
        <v>87</v>
      </c>
    </row>
    <row r="381" s="2" customFormat="1" ht="21.75" customHeight="1">
      <c r="A381" s="38"/>
      <c r="B381" s="39"/>
      <c r="C381" s="212" t="s">
        <v>645</v>
      </c>
      <c r="D381" s="212" t="s">
        <v>137</v>
      </c>
      <c r="E381" s="213" t="s">
        <v>407</v>
      </c>
      <c r="F381" s="214" t="s">
        <v>408</v>
      </c>
      <c r="G381" s="215" t="s">
        <v>140</v>
      </c>
      <c r="H381" s="216">
        <v>91</v>
      </c>
      <c r="I381" s="217"/>
      <c r="J381" s="218">
        <f>ROUND(I381*H381,2)</f>
        <v>0</v>
      </c>
      <c r="K381" s="214" t="s">
        <v>141</v>
      </c>
      <c r="L381" s="44"/>
      <c r="M381" s="219" t="s">
        <v>19</v>
      </c>
      <c r="N381" s="220" t="s">
        <v>47</v>
      </c>
      <c r="O381" s="84"/>
      <c r="P381" s="221">
        <f>O381*H381</f>
        <v>0</v>
      </c>
      <c r="Q381" s="221">
        <v>0.34499999999999997</v>
      </c>
      <c r="R381" s="221">
        <f>Q381*H381</f>
        <v>31.394999999999996</v>
      </c>
      <c r="S381" s="221">
        <v>0</v>
      </c>
      <c r="T381" s="222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3" t="s">
        <v>142</v>
      </c>
      <c r="AT381" s="223" t="s">
        <v>137</v>
      </c>
      <c r="AU381" s="223" t="s">
        <v>87</v>
      </c>
      <c r="AY381" s="17" t="s">
        <v>135</v>
      </c>
      <c r="BE381" s="224">
        <f>IF(N381="základní",J381,0)</f>
        <v>0</v>
      </c>
      <c r="BF381" s="224">
        <f>IF(N381="snížená",J381,0)</f>
        <v>0</v>
      </c>
      <c r="BG381" s="224">
        <f>IF(N381="zákl. přenesená",J381,0)</f>
        <v>0</v>
      </c>
      <c r="BH381" s="224">
        <f>IF(N381="sníž. přenesená",J381,0)</f>
        <v>0</v>
      </c>
      <c r="BI381" s="224">
        <f>IF(N381="nulová",J381,0)</f>
        <v>0</v>
      </c>
      <c r="BJ381" s="17" t="s">
        <v>80</v>
      </c>
      <c r="BK381" s="224">
        <f>ROUND(I381*H381,2)</f>
        <v>0</v>
      </c>
      <c r="BL381" s="17" t="s">
        <v>142</v>
      </c>
      <c r="BM381" s="223" t="s">
        <v>1373</v>
      </c>
    </row>
    <row r="382" s="2" customFormat="1">
      <c r="A382" s="38"/>
      <c r="B382" s="39"/>
      <c r="C382" s="40"/>
      <c r="D382" s="225" t="s">
        <v>144</v>
      </c>
      <c r="E382" s="40"/>
      <c r="F382" s="226" t="s">
        <v>410</v>
      </c>
      <c r="G382" s="40"/>
      <c r="H382" s="40"/>
      <c r="I382" s="227"/>
      <c r="J382" s="40"/>
      <c r="K382" s="40"/>
      <c r="L382" s="44"/>
      <c r="M382" s="228"/>
      <c r="N382" s="229"/>
      <c r="O382" s="84"/>
      <c r="P382" s="84"/>
      <c r="Q382" s="84"/>
      <c r="R382" s="84"/>
      <c r="S382" s="84"/>
      <c r="T382" s="85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144</v>
      </c>
      <c r="AU382" s="17" t="s">
        <v>87</v>
      </c>
    </row>
    <row r="383" s="12" customFormat="1" ht="22.8" customHeight="1">
      <c r="A383" s="12"/>
      <c r="B383" s="196"/>
      <c r="C383" s="197"/>
      <c r="D383" s="198" t="s">
        <v>75</v>
      </c>
      <c r="E383" s="210" t="s">
        <v>1374</v>
      </c>
      <c r="F383" s="210" t="s">
        <v>1375</v>
      </c>
      <c r="G383" s="197"/>
      <c r="H383" s="197"/>
      <c r="I383" s="200"/>
      <c r="J383" s="211">
        <f>BK383</f>
        <v>0</v>
      </c>
      <c r="K383" s="197"/>
      <c r="L383" s="202"/>
      <c r="M383" s="203"/>
      <c r="N383" s="204"/>
      <c r="O383" s="204"/>
      <c r="P383" s="205">
        <f>SUM(P384:P427)</f>
        <v>0</v>
      </c>
      <c r="Q383" s="204"/>
      <c r="R383" s="205">
        <f>SUM(R384:R427)</f>
        <v>29.325613600000004</v>
      </c>
      <c r="S383" s="204"/>
      <c r="T383" s="206">
        <f>SUM(T384:T427)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07" t="s">
        <v>80</v>
      </c>
      <c r="AT383" s="208" t="s">
        <v>75</v>
      </c>
      <c r="AU383" s="208" t="s">
        <v>80</v>
      </c>
      <c r="AY383" s="207" t="s">
        <v>135</v>
      </c>
      <c r="BK383" s="209">
        <f>SUM(BK384:BK427)</f>
        <v>0</v>
      </c>
    </row>
    <row r="384" s="2" customFormat="1" ht="24.15" customHeight="1">
      <c r="A384" s="38"/>
      <c r="B384" s="39"/>
      <c r="C384" s="212" t="s">
        <v>650</v>
      </c>
      <c r="D384" s="212" t="s">
        <v>137</v>
      </c>
      <c r="E384" s="213" t="s">
        <v>1376</v>
      </c>
      <c r="F384" s="214" t="s">
        <v>1377</v>
      </c>
      <c r="G384" s="215" t="s">
        <v>255</v>
      </c>
      <c r="H384" s="216">
        <v>18</v>
      </c>
      <c r="I384" s="217"/>
      <c r="J384" s="218">
        <f>ROUND(I384*H384,2)</f>
        <v>0</v>
      </c>
      <c r="K384" s="214" t="s">
        <v>141</v>
      </c>
      <c r="L384" s="44"/>
      <c r="M384" s="219" t="s">
        <v>19</v>
      </c>
      <c r="N384" s="220" t="s">
        <v>47</v>
      </c>
      <c r="O384" s="84"/>
      <c r="P384" s="221">
        <f>O384*H384</f>
        <v>0</v>
      </c>
      <c r="Q384" s="221">
        <v>0</v>
      </c>
      <c r="R384" s="221">
        <f>Q384*H384</f>
        <v>0</v>
      </c>
      <c r="S384" s="221">
        <v>0</v>
      </c>
      <c r="T384" s="222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3" t="s">
        <v>142</v>
      </c>
      <c r="AT384" s="223" t="s">
        <v>137</v>
      </c>
      <c r="AU384" s="223" t="s">
        <v>87</v>
      </c>
      <c r="AY384" s="17" t="s">
        <v>135</v>
      </c>
      <c r="BE384" s="224">
        <f>IF(N384="základní",J384,0)</f>
        <v>0</v>
      </c>
      <c r="BF384" s="224">
        <f>IF(N384="snížená",J384,0)</f>
        <v>0</v>
      </c>
      <c r="BG384" s="224">
        <f>IF(N384="zákl. přenesená",J384,0)</f>
        <v>0</v>
      </c>
      <c r="BH384" s="224">
        <f>IF(N384="sníž. přenesená",J384,0)</f>
        <v>0</v>
      </c>
      <c r="BI384" s="224">
        <f>IF(N384="nulová",J384,0)</f>
        <v>0</v>
      </c>
      <c r="BJ384" s="17" t="s">
        <v>80</v>
      </c>
      <c r="BK384" s="224">
        <f>ROUND(I384*H384,2)</f>
        <v>0</v>
      </c>
      <c r="BL384" s="17" t="s">
        <v>142</v>
      </c>
      <c r="BM384" s="223" t="s">
        <v>1378</v>
      </c>
    </row>
    <row r="385" s="2" customFormat="1">
      <c r="A385" s="38"/>
      <c r="B385" s="39"/>
      <c r="C385" s="40"/>
      <c r="D385" s="225" t="s">
        <v>144</v>
      </c>
      <c r="E385" s="40"/>
      <c r="F385" s="226" t="s">
        <v>1379</v>
      </c>
      <c r="G385" s="40"/>
      <c r="H385" s="40"/>
      <c r="I385" s="227"/>
      <c r="J385" s="40"/>
      <c r="K385" s="40"/>
      <c r="L385" s="44"/>
      <c r="M385" s="228"/>
      <c r="N385" s="229"/>
      <c r="O385" s="84"/>
      <c r="P385" s="84"/>
      <c r="Q385" s="84"/>
      <c r="R385" s="84"/>
      <c r="S385" s="84"/>
      <c r="T385" s="85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144</v>
      </c>
      <c r="AU385" s="17" t="s">
        <v>87</v>
      </c>
    </row>
    <row r="386" s="2" customFormat="1" ht="24.15" customHeight="1">
      <c r="A386" s="38"/>
      <c r="B386" s="39"/>
      <c r="C386" s="212" t="s">
        <v>655</v>
      </c>
      <c r="D386" s="212" t="s">
        <v>137</v>
      </c>
      <c r="E386" s="213" t="s">
        <v>1380</v>
      </c>
      <c r="F386" s="214" t="s">
        <v>1381</v>
      </c>
      <c r="G386" s="215" t="s">
        <v>229</v>
      </c>
      <c r="H386" s="216">
        <v>40</v>
      </c>
      <c r="I386" s="217"/>
      <c r="J386" s="218">
        <f>ROUND(I386*H386,2)</f>
        <v>0</v>
      </c>
      <c r="K386" s="214" t="s">
        <v>141</v>
      </c>
      <c r="L386" s="44"/>
      <c r="M386" s="219" t="s">
        <v>19</v>
      </c>
      <c r="N386" s="220" t="s">
        <v>47</v>
      </c>
      <c r="O386" s="84"/>
      <c r="P386" s="221">
        <f>O386*H386</f>
        <v>0</v>
      </c>
      <c r="Q386" s="221">
        <v>0.25091999999999998</v>
      </c>
      <c r="R386" s="221">
        <f>Q386*H386</f>
        <v>10.0368</v>
      </c>
      <c r="S386" s="221">
        <v>0</v>
      </c>
      <c r="T386" s="222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3" t="s">
        <v>142</v>
      </c>
      <c r="AT386" s="223" t="s">
        <v>137</v>
      </c>
      <c r="AU386" s="223" t="s">
        <v>87</v>
      </c>
      <c r="AY386" s="17" t="s">
        <v>135</v>
      </c>
      <c r="BE386" s="224">
        <f>IF(N386="základní",J386,0)</f>
        <v>0</v>
      </c>
      <c r="BF386" s="224">
        <f>IF(N386="snížená",J386,0)</f>
        <v>0</v>
      </c>
      <c r="BG386" s="224">
        <f>IF(N386="zákl. přenesená",J386,0)</f>
        <v>0</v>
      </c>
      <c r="BH386" s="224">
        <f>IF(N386="sníž. přenesená",J386,0)</f>
        <v>0</v>
      </c>
      <c r="BI386" s="224">
        <f>IF(N386="nulová",J386,0)</f>
        <v>0</v>
      </c>
      <c r="BJ386" s="17" t="s">
        <v>80</v>
      </c>
      <c r="BK386" s="224">
        <f>ROUND(I386*H386,2)</f>
        <v>0</v>
      </c>
      <c r="BL386" s="17" t="s">
        <v>142</v>
      </c>
      <c r="BM386" s="223" t="s">
        <v>1382</v>
      </c>
    </row>
    <row r="387" s="2" customFormat="1">
      <c r="A387" s="38"/>
      <c r="B387" s="39"/>
      <c r="C387" s="40"/>
      <c r="D387" s="225" t="s">
        <v>144</v>
      </c>
      <c r="E387" s="40"/>
      <c r="F387" s="226" t="s">
        <v>1383</v>
      </c>
      <c r="G387" s="40"/>
      <c r="H387" s="40"/>
      <c r="I387" s="227"/>
      <c r="J387" s="40"/>
      <c r="K387" s="40"/>
      <c r="L387" s="44"/>
      <c r="M387" s="228"/>
      <c r="N387" s="229"/>
      <c r="O387" s="84"/>
      <c r="P387" s="84"/>
      <c r="Q387" s="84"/>
      <c r="R387" s="84"/>
      <c r="S387" s="84"/>
      <c r="T387" s="85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144</v>
      </c>
      <c r="AU387" s="17" t="s">
        <v>87</v>
      </c>
    </row>
    <row r="388" s="14" customFormat="1">
      <c r="A388" s="14"/>
      <c r="B388" s="241"/>
      <c r="C388" s="242"/>
      <c r="D388" s="232" t="s">
        <v>146</v>
      </c>
      <c r="E388" s="243" t="s">
        <v>19</v>
      </c>
      <c r="F388" s="244" t="s">
        <v>1384</v>
      </c>
      <c r="G388" s="242"/>
      <c r="H388" s="245">
        <v>40</v>
      </c>
      <c r="I388" s="246"/>
      <c r="J388" s="242"/>
      <c r="K388" s="242"/>
      <c r="L388" s="247"/>
      <c r="M388" s="248"/>
      <c r="N388" s="249"/>
      <c r="O388" s="249"/>
      <c r="P388" s="249"/>
      <c r="Q388" s="249"/>
      <c r="R388" s="249"/>
      <c r="S388" s="249"/>
      <c r="T388" s="250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1" t="s">
        <v>146</v>
      </c>
      <c r="AU388" s="251" t="s">
        <v>87</v>
      </c>
      <c r="AV388" s="14" t="s">
        <v>87</v>
      </c>
      <c r="AW388" s="14" t="s">
        <v>37</v>
      </c>
      <c r="AX388" s="14" t="s">
        <v>80</v>
      </c>
      <c r="AY388" s="251" t="s">
        <v>135</v>
      </c>
    </row>
    <row r="389" s="2" customFormat="1" ht="16.5" customHeight="1">
      <c r="A389" s="38"/>
      <c r="B389" s="39"/>
      <c r="C389" s="264" t="s">
        <v>661</v>
      </c>
      <c r="D389" s="264" t="s">
        <v>301</v>
      </c>
      <c r="E389" s="265" t="s">
        <v>1385</v>
      </c>
      <c r="F389" s="266" t="s">
        <v>1386</v>
      </c>
      <c r="G389" s="267" t="s">
        <v>229</v>
      </c>
      <c r="H389" s="268">
        <v>40</v>
      </c>
      <c r="I389" s="269"/>
      <c r="J389" s="270">
        <f>ROUND(I389*H389,2)</f>
        <v>0</v>
      </c>
      <c r="K389" s="266" t="s">
        <v>141</v>
      </c>
      <c r="L389" s="271"/>
      <c r="M389" s="272" t="s">
        <v>19</v>
      </c>
      <c r="N389" s="273" t="s">
        <v>47</v>
      </c>
      <c r="O389" s="84"/>
      <c r="P389" s="221">
        <f>O389*H389</f>
        <v>0</v>
      </c>
      <c r="Q389" s="221">
        <v>0.40200000000000002</v>
      </c>
      <c r="R389" s="221">
        <f>Q389*H389</f>
        <v>16.080000000000002</v>
      </c>
      <c r="S389" s="221">
        <v>0</v>
      </c>
      <c r="T389" s="222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3" t="s">
        <v>191</v>
      </c>
      <c r="AT389" s="223" t="s">
        <v>301</v>
      </c>
      <c r="AU389" s="223" t="s">
        <v>87</v>
      </c>
      <c r="AY389" s="17" t="s">
        <v>135</v>
      </c>
      <c r="BE389" s="224">
        <f>IF(N389="základní",J389,0)</f>
        <v>0</v>
      </c>
      <c r="BF389" s="224">
        <f>IF(N389="snížená",J389,0)</f>
        <v>0</v>
      </c>
      <c r="BG389" s="224">
        <f>IF(N389="zákl. přenesená",J389,0)</f>
        <v>0</v>
      </c>
      <c r="BH389" s="224">
        <f>IF(N389="sníž. přenesená",J389,0)</f>
        <v>0</v>
      </c>
      <c r="BI389" s="224">
        <f>IF(N389="nulová",J389,0)</f>
        <v>0</v>
      </c>
      <c r="BJ389" s="17" t="s">
        <v>80</v>
      </c>
      <c r="BK389" s="224">
        <f>ROUND(I389*H389,2)</f>
        <v>0</v>
      </c>
      <c r="BL389" s="17" t="s">
        <v>142</v>
      </c>
      <c r="BM389" s="223" t="s">
        <v>1387</v>
      </c>
    </row>
    <row r="390" s="2" customFormat="1" ht="21.75" customHeight="1">
      <c r="A390" s="38"/>
      <c r="B390" s="39"/>
      <c r="C390" s="212" t="s">
        <v>666</v>
      </c>
      <c r="D390" s="212" t="s">
        <v>137</v>
      </c>
      <c r="E390" s="213" t="s">
        <v>1388</v>
      </c>
      <c r="F390" s="214" t="s">
        <v>1389</v>
      </c>
      <c r="G390" s="215" t="s">
        <v>368</v>
      </c>
      <c r="H390" s="216">
        <v>2</v>
      </c>
      <c r="I390" s="217"/>
      <c r="J390" s="218">
        <f>ROUND(I390*H390,2)</f>
        <v>0</v>
      </c>
      <c r="K390" s="214" t="s">
        <v>141</v>
      </c>
      <c r="L390" s="44"/>
      <c r="M390" s="219" t="s">
        <v>19</v>
      </c>
      <c r="N390" s="220" t="s">
        <v>47</v>
      </c>
      <c r="O390" s="84"/>
      <c r="P390" s="221">
        <f>O390*H390</f>
        <v>0</v>
      </c>
      <c r="Q390" s="221">
        <v>0.01457</v>
      </c>
      <c r="R390" s="221">
        <f>Q390*H390</f>
        <v>0.029139999999999999</v>
      </c>
      <c r="S390" s="221">
        <v>0</v>
      </c>
      <c r="T390" s="222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3" t="s">
        <v>142</v>
      </c>
      <c r="AT390" s="223" t="s">
        <v>137</v>
      </c>
      <c r="AU390" s="223" t="s">
        <v>87</v>
      </c>
      <c r="AY390" s="17" t="s">
        <v>135</v>
      </c>
      <c r="BE390" s="224">
        <f>IF(N390="základní",J390,0)</f>
        <v>0</v>
      </c>
      <c r="BF390" s="224">
        <f>IF(N390="snížená",J390,0)</f>
        <v>0</v>
      </c>
      <c r="BG390" s="224">
        <f>IF(N390="zákl. přenesená",J390,0)</f>
        <v>0</v>
      </c>
      <c r="BH390" s="224">
        <f>IF(N390="sníž. přenesená",J390,0)</f>
        <v>0</v>
      </c>
      <c r="BI390" s="224">
        <f>IF(N390="nulová",J390,0)</f>
        <v>0</v>
      </c>
      <c r="BJ390" s="17" t="s">
        <v>80</v>
      </c>
      <c r="BK390" s="224">
        <f>ROUND(I390*H390,2)</f>
        <v>0</v>
      </c>
      <c r="BL390" s="17" t="s">
        <v>142</v>
      </c>
      <c r="BM390" s="223" t="s">
        <v>1390</v>
      </c>
    </row>
    <row r="391" s="2" customFormat="1">
      <c r="A391" s="38"/>
      <c r="B391" s="39"/>
      <c r="C391" s="40"/>
      <c r="D391" s="225" t="s">
        <v>144</v>
      </c>
      <c r="E391" s="40"/>
      <c r="F391" s="226" t="s">
        <v>1391</v>
      </c>
      <c r="G391" s="40"/>
      <c r="H391" s="40"/>
      <c r="I391" s="227"/>
      <c r="J391" s="40"/>
      <c r="K391" s="40"/>
      <c r="L391" s="44"/>
      <c r="M391" s="228"/>
      <c r="N391" s="229"/>
      <c r="O391" s="84"/>
      <c r="P391" s="84"/>
      <c r="Q391" s="84"/>
      <c r="R391" s="84"/>
      <c r="S391" s="84"/>
      <c r="T391" s="85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144</v>
      </c>
      <c r="AU391" s="17" t="s">
        <v>87</v>
      </c>
    </row>
    <row r="392" s="2" customFormat="1" ht="16.5" customHeight="1">
      <c r="A392" s="38"/>
      <c r="B392" s="39"/>
      <c r="C392" s="264" t="s">
        <v>671</v>
      </c>
      <c r="D392" s="264" t="s">
        <v>301</v>
      </c>
      <c r="E392" s="265" t="s">
        <v>1392</v>
      </c>
      <c r="F392" s="266" t="s">
        <v>1393</v>
      </c>
      <c r="G392" s="267" t="s">
        <v>368</v>
      </c>
      <c r="H392" s="268">
        <v>2</v>
      </c>
      <c r="I392" s="269"/>
      <c r="J392" s="270">
        <f>ROUND(I392*H392,2)</f>
        <v>0</v>
      </c>
      <c r="K392" s="266" t="s">
        <v>141</v>
      </c>
      <c r="L392" s="271"/>
      <c r="M392" s="272" t="s">
        <v>19</v>
      </c>
      <c r="N392" s="273" t="s">
        <v>47</v>
      </c>
      <c r="O392" s="84"/>
      <c r="P392" s="221">
        <f>O392*H392</f>
        <v>0</v>
      </c>
      <c r="Q392" s="221">
        <v>0.075999999999999998</v>
      </c>
      <c r="R392" s="221">
        <f>Q392*H392</f>
        <v>0.152</v>
      </c>
      <c r="S392" s="221">
        <v>0</v>
      </c>
      <c r="T392" s="222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3" t="s">
        <v>191</v>
      </c>
      <c r="AT392" s="223" t="s">
        <v>301</v>
      </c>
      <c r="AU392" s="223" t="s">
        <v>87</v>
      </c>
      <c r="AY392" s="17" t="s">
        <v>135</v>
      </c>
      <c r="BE392" s="224">
        <f>IF(N392="základní",J392,0)</f>
        <v>0</v>
      </c>
      <c r="BF392" s="224">
        <f>IF(N392="snížená",J392,0)</f>
        <v>0</v>
      </c>
      <c r="BG392" s="224">
        <f>IF(N392="zákl. přenesená",J392,0)</f>
        <v>0</v>
      </c>
      <c r="BH392" s="224">
        <f>IF(N392="sníž. přenesená",J392,0)</f>
        <v>0</v>
      </c>
      <c r="BI392" s="224">
        <f>IF(N392="nulová",J392,0)</f>
        <v>0</v>
      </c>
      <c r="BJ392" s="17" t="s">
        <v>80</v>
      </c>
      <c r="BK392" s="224">
        <f>ROUND(I392*H392,2)</f>
        <v>0</v>
      </c>
      <c r="BL392" s="17" t="s">
        <v>142</v>
      </c>
      <c r="BM392" s="223" t="s">
        <v>1394</v>
      </c>
    </row>
    <row r="393" s="2" customFormat="1" ht="24.15" customHeight="1">
      <c r="A393" s="38"/>
      <c r="B393" s="39"/>
      <c r="C393" s="212" t="s">
        <v>676</v>
      </c>
      <c r="D393" s="212" t="s">
        <v>137</v>
      </c>
      <c r="E393" s="213" t="s">
        <v>1395</v>
      </c>
      <c r="F393" s="214" t="s">
        <v>1396</v>
      </c>
      <c r="G393" s="215" t="s">
        <v>368</v>
      </c>
      <c r="H393" s="216">
        <v>1</v>
      </c>
      <c r="I393" s="217"/>
      <c r="J393" s="218">
        <f>ROUND(I393*H393,2)</f>
        <v>0</v>
      </c>
      <c r="K393" s="214" t="s">
        <v>141</v>
      </c>
      <c r="L393" s="44"/>
      <c r="M393" s="219" t="s">
        <v>19</v>
      </c>
      <c r="N393" s="220" t="s">
        <v>47</v>
      </c>
      <c r="O393" s="84"/>
      <c r="P393" s="221">
        <f>O393*H393</f>
        <v>0</v>
      </c>
      <c r="Q393" s="221">
        <v>0.25091999999999998</v>
      </c>
      <c r="R393" s="221">
        <f>Q393*H393</f>
        <v>0.25091999999999998</v>
      </c>
      <c r="S393" s="221">
        <v>0</v>
      </c>
      <c r="T393" s="222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3" t="s">
        <v>142</v>
      </c>
      <c r="AT393" s="223" t="s">
        <v>137</v>
      </c>
      <c r="AU393" s="223" t="s">
        <v>87</v>
      </c>
      <c r="AY393" s="17" t="s">
        <v>135</v>
      </c>
      <c r="BE393" s="224">
        <f>IF(N393="základní",J393,0)</f>
        <v>0</v>
      </c>
      <c r="BF393" s="224">
        <f>IF(N393="snížená",J393,0)</f>
        <v>0</v>
      </c>
      <c r="BG393" s="224">
        <f>IF(N393="zákl. přenesená",J393,0)</f>
        <v>0</v>
      </c>
      <c r="BH393" s="224">
        <f>IF(N393="sníž. přenesená",J393,0)</f>
        <v>0</v>
      </c>
      <c r="BI393" s="224">
        <f>IF(N393="nulová",J393,0)</f>
        <v>0</v>
      </c>
      <c r="BJ393" s="17" t="s">
        <v>80</v>
      </c>
      <c r="BK393" s="224">
        <f>ROUND(I393*H393,2)</f>
        <v>0</v>
      </c>
      <c r="BL393" s="17" t="s">
        <v>142</v>
      </c>
      <c r="BM393" s="223" t="s">
        <v>1397</v>
      </c>
    </row>
    <row r="394" s="2" customFormat="1">
      <c r="A394" s="38"/>
      <c r="B394" s="39"/>
      <c r="C394" s="40"/>
      <c r="D394" s="225" t="s">
        <v>144</v>
      </c>
      <c r="E394" s="40"/>
      <c r="F394" s="226" t="s">
        <v>1398</v>
      </c>
      <c r="G394" s="40"/>
      <c r="H394" s="40"/>
      <c r="I394" s="227"/>
      <c r="J394" s="40"/>
      <c r="K394" s="40"/>
      <c r="L394" s="44"/>
      <c r="M394" s="228"/>
      <c r="N394" s="229"/>
      <c r="O394" s="84"/>
      <c r="P394" s="84"/>
      <c r="Q394" s="84"/>
      <c r="R394" s="84"/>
      <c r="S394" s="84"/>
      <c r="T394" s="85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144</v>
      </c>
      <c r="AU394" s="17" t="s">
        <v>87</v>
      </c>
    </row>
    <row r="395" s="2" customFormat="1" ht="16.5" customHeight="1">
      <c r="A395" s="38"/>
      <c r="B395" s="39"/>
      <c r="C395" s="264" t="s">
        <v>681</v>
      </c>
      <c r="D395" s="264" t="s">
        <v>301</v>
      </c>
      <c r="E395" s="265" t="s">
        <v>1399</v>
      </c>
      <c r="F395" s="266" t="s">
        <v>1400</v>
      </c>
      <c r="G395" s="267" t="s">
        <v>368</v>
      </c>
      <c r="H395" s="268">
        <v>1</v>
      </c>
      <c r="I395" s="269"/>
      <c r="J395" s="270">
        <f>ROUND(I395*H395,2)</f>
        <v>0</v>
      </c>
      <c r="K395" s="266" t="s">
        <v>141</v>
      </c>
      <c r="L395" s="271"/>
      <c r="M395" s="272" t="s">
        <v>19</v>
      </c>
      <c r="N395" s="273" t="s">
        <v>47</v>
      </c>
      <c r="O395" s="84"/>
      <c r="P395" s="221">
        <f>O395*H395</f>
        <v>0</v>
      </c>
      <c r="Q395" s="221">
        <v>0.40300000000000002</v>
      </c>
      <c r="R395" s="221">
        <f>Q395*H395</f>
        <v>0.40300000000000002</v>
      </c>
      <c r="S395" s="221">
        <v>0</v>
      </c>
      <c r="T395" s="222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3" t="s">
        <v>191</v>
      </c>
      <c r="AT395" s="223" t="s">
        <v>301</v>
      </c>
      <c r="AU395" s="223" t="s">
        <v>87</v>
      </c>
      <c r="AY395" s="17" t="s">
        <v>135</v>
      </c>
      <c r="BE395" s="224">
        <f>IF(N395="základní",J395,0)</f>
        <v>0</v>
      </c>
      <c r="BF395" s="224">
        <f>IF(N395="snížená",J395,0)</f>
        <v>0</v>
      </c>
      <c r="BG395" s="224">
        <f>IF(N395="zákl. přenesená",J395,0)</f>
        <v>0</v>
      </c>
      <c r="BH395" s="224">
        <f>IF(N395="sníž. přenesená",J395,0)</f>
        <v>0</v>
      </c>
      <c r="BI395" s="224">
        <f>IF(N395="nulová",J395,0)</f>
        <v>0</v>
      </c>
      <c r="BJ395" s="17" t="s">
        <v>80</v>
      </c>
      <c r="BK395" s="224">
        <f>ROUND(I395*H395,2)</f>
        <v>0</v>
      </c>
      <c r="BL395" s="17" t="s">
        <v>142</v>
      </c>
      <c r="BM395" s="223" t="s">
        <v>1401</v>
      </c>
    </row>
    <row r="396" s="2" customFormat="1" ht="24.15" customHeight="1">
      <c r="A396" s="38"/>
      <c r="B396" s="39"/>
      <c r="C396" s="212" t="s">
        <v>686</v>
      </c>
      <c r="D396" s="212" t="s">
        <v>137</v>
      </c>
      <c r="E396" s="213" t="s">
        <v>1402</v>
      </c>
      <c r="F396" s="214" t="s">
        <v>1403</v>
      </c>
      <c r="G396" s="215" t="s">
        <v>368</v>
      </c>
      <c r="H396" s="216">
        <v>2</v>
      </c>
      <c r="I396" s="217"/>
      <c r="J396" s="218">
        <f>ROUND(I396*H396,2)</f>
        <v>0</v>
      </c>
      <c r="K396" s="214" t="s">
        <v>141</v>
      </c>
      <c r="L396" s="44"/>
      <c r="M396" s="219" t="s">
        <v>19</v>
      </c>
      <c r="N396" s="220" t="s">
        <v>47</v>
      </c>
      <c r="O396" s="84"/>
      <c r="P396" s="221">
        <f>O396*H396</f>
        <v>0</v>
      </c>
      <c r="Q396" s="221">
        <v>0.39593</v>
      </c>
      <c r="R396" s="221">
        <f>Q396*H396</f>
        <v>0.79186000000000001</v>
      </c>
      <c r="S396" s="221">
        <v>0</v>
      </c>
      <c r="T396" s="222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3" t="s">
        <v>142</v>
      </c>
      <c r="AT396" s="223" t="s">
        <v>137</v>
      </c>
      <c r="AU396" s="223" t="s">
        <v>87</v>
      </c>
      <c r="AY396" s="17" t="s">
        <v>135</v>
      </c>
      <c r="BE396" s="224">
        <f>IF(N396="základní",J396,0)</f>
        <v>0</v>
      </c>
      <c r="BF396" s="224">
        <f>IF(N396="snížená",J396,0)</f>
        <v>0</v>
      </c>
      <c r="BG396" s="224">
        <f>IF(N396="zákl. přenesená",J396,0)</f>
        <v>0</v>
      </c>
      <c r="BH396" s="224">
        <f>IF(N396="sníž. přenesená",J396,0)</f>
        <v>0</v>
      </c>
      <c r="BI396" s="224">
        <f>IF(N396="nulová",J396,0)</f>
        <v>0</v>
      </c>
      <c r="BJ396" s="17" t="s">
        <v>80</v>
      </c>
      <c r="BK396" s="224">
        <f>ROUND(I396*H396,2)</f>
        <v>0</v>
      </c>
      <c r="BL396" s="17" t="s">
        <v>142</v>
      </c>
      <c r="BM396" s="223" t="s">
        <v>1404</v>
      </c>
    </row>
    <row r="397" s="2" customFormat="1">
      <c r="A397" s="38"/>
      <c r="B397" s="39"/>
      <c r="C397" s="40"/>
      <c r="D397" s="225" t="s">
        <v>144</v>
      </c>
      <c r="E397" s="40"/>
      <c r="F397" s="226" t="s">
        <v>1405</v>
      </c>
      <c r="G397" s="40"/>
      <c r="H397" s="40"/>
      <c r="I397" s="227"/>
      <c r="J397" s="40"/>
      <c r="K397" s="40"/>
      <c r="L397" s="44"/>
      <c r="M397" s="228"/>
      <c r="N397" s="229"/>
      <c r="O397" s="84"/>
      <c r="P397" s="84"/>
      <c r="Q397" s="84"/>
      <c r="R397" s="84"/>
      <c r="S397" s="84"/>
      <c r="T397" s="85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144</v>
      </c>
      <c r="AU397" s="17" t="s">
        <v>87</v>
      </c>
    </row>
    <row r="398" s="2" customFormat="1" ht="16.5" customHeight="1">
      <c r="A398" s="38"/>
      <c r="B398" s="39"/>
      <c r="C398" s="264" t="s">
        <v>691</v>
      </c>
      <c r="D398" s="264" t="s">
        <v>301</v>
      </c>
      <c r="E398" s="265" t="s">
        <v>1406</v>
      </c>
      <c r="F398" s="266" t="s">
        <v>1407</v>
      </c>
      <c r="G398" s="267" t="s">
        <v>368</v>
      </c>
      <c r="H398" s="268">
        <v>2</v>
      </c>
      <c r="I398" s="269"/>
      <c r="J398" s="270">
        <f>ROUND(I398*H398,2)</f>
        <v>0</v>
      </c>
      <c r="K398" s="266" t="s">
        <v>141</v>
      </c>
      <c r="L398" s="271"/>
      <c r="M398" s="272" t="s">
        <v>19</v>
      </c>
      <c r="N398" s="273" t="s">
        <v>47</v>
      </c>
      <c r="O398" s="84"/>
      <c r="P398" s="221">
        <f>O398*H398</f>
        <v>0</v>
      </c>
      <c r="Q398" s="221">
        <v>0.34699999999999998</v>
      </c>
      <c r="R398" s="221">
        <f>Q398*H398</f>
        <v>0.69399999999999995</v>
      </c>
      <c r="S398" s="221">
        <v>0</v>
      </c>
      <c r="T398" s="222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3" t="s">
        <v>191</v>
      </c>
      <c r="AT398" s="223" t="s">
        <v>301</v>
      </c>
      <c r="AU398" s="223" t="s">
        <v>87</v>
      </c>
      <c r="AY398" s="17" t="s">
        <v>135</v>
      </c>
      <c r="BE398" s="224">
        <f>IF(N398="základní",J398,0)</f>
        <v>0</v>
      </c>
      <c r="BF398" s="224">
        <f>IF(N398="snížená",J398,0)</f>
        <v>0</v>
      </c>
      <c r="BG398" s="224">
        <f>IF(N398="zákl. přenesená",J398,0)</f>
        <v>0</v>
      </c>
      <c r="BH398" s="224">
        <f>IF(N398="sníž. přenesená",J398,0)</f>
        <v>0</v>
      </c>
      <c r="BI398" s="224">
        <f>IF(N398="nulová",J398,0)</f>
        <v>0</v>
      </c>
      <c r="BJ398" s="17" t="s">
        <v>80</v>
      </c>
      <c r="BK398" s="224">
        <f>ROUND(I398*H398,2)</f>
        <v>0</v>
      </c>
      <c r="BL398" s="17" t="s">
        <v>142</v>
      </c>
      <c r="BM398" s="223" t="s">
        <v>1408</v>
      </c>
    </row>
    <row r="399" s="2" customFormat="1">
      <c r="A399" s="38"/>
      <c r="B399" s="39"/>
      <c r="C399" s="40"/>
      <c r="D399" s="232" t="s">
        <v>232</v>
      </c>
      <c r="E399" s="40"/>
      <c r="F399" s="263" t="s">
        <v>1409</v>
      </c>
      <c r="G399" s="40"/>
      <c r="H399" s="40"/>
      <c r="I399" s="227"/>
      <c r="J399" s="40"/>
      <c r="K399" s="40"/>
      <c r="L399" s="44"/>
      <c r="M399" s="228"/>
      <c r="N399" s="229"/>
      <c r="O399" s="84"/>
      <c r="P399" s="84"/>
      <c r="Q399" s="84"/>
      <c r="R399" s="84"/>
      <c r="S399" s="84"/>
      <c r="T399" s="85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232</v>
      </c>
      <c r="AU399" s="17" t="s">
        <v>87</v>
      </c>
    </row>
    <row r="400" s="2" customFormat="1" ht="16.5" customHeight="1">
      <c r="A400" s="38"/>
      <c r="B400" s="39"/>
      <c r="C400" s="212" t="s">
        <v>701</v>
      </c>
      <c r="D400" s="212" t="s">
        <v>137</v>
      </c>
      <c r="E400" s="213" t="s">
        <v>1410</v>
      </c>
      <c r="F400" s="214" t="s">
        <v>1411</v>
      </c>
      <c r="G400" s="215" t="s">
        <v>368</v>
      </c>
      <c r="H400" s="216">
        <v>2</v>
      </c>
      <c r="I400" s="217"/>
      <c r="J400" s="218">
        <f>ROUND(I400*H400,2)</f>
        <v>0</v>
      </c>
      <c r="K400" s="214" t="s">
        <v>141</v>
      </c>
      <c r="L400" s="44"/>
      <c r="M400" s="219" t="s">
        <v>19</v>
      </c>
      <c r="N400" s="220" t="s">
        <v>47</v>
      </c>
      <c r="O400" s="84"/>
      <c r="P400" s="221">
        <f>O400*H400</f>
        <v>0</v>
      </c>
      <c r="Q400" s="221">
        <v>0.02972</v>
      </c>
      <c r="R400" s="221">
        <f>Q400*H400</f>
        <v>0.05944</v>
      </c>
      <c r="S400" s="221">
        <v>0</v>
      </c>
      <c r="T400" s="222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3" t="s">
        <v>142</v>
      </c>
      <c r="AT400" s="223" t="s">
        <v>137</v>
      </c>
      <c r="AU400" s="223" t="s">
        <v>87</v>
      </c>
      <c r="AY400" s="17" t="s">
        <v>135</v>
      </c>
      <c r="BE400" s="224">
        <f>IF(N400="základní",J400,0)</f>
        <v>0</v>
      </c>
      <c r="BF400" s="224">
        <f>IF(N400="snížená",J400,0)</f>
        <v>0</v>
      </c>
      <c r="BG400" s="224">
        <f>IF(N400="zákl. přenesená",J400,0)</f>
        <v>0</v>
      </c>
      <c r="BH400" s="224">
        <f>IF(N400="sníž. přenesená",J400,0)</f>
        <v>0</v>
      </c>
      <c r="BI400" s="224">
        <f>IF(N400="nulová",J400,0)</f>
        <v>0</v>
      </c>
      <c r="BJ400" s="17" t="s">
        <v>80</v>
      </c>
      <c r="BK400" s="224">
        <f>ROUND(I400*H400,2)</f>
        <v>0</v>
      </c>
      <c r="BL400" s="17" t="s">
        <v>142</v>
      </c>
      <c r="BM400" s="223" t="s">
        <v>1412</v>
      </c>
    </row>
    <row r="401" s="2" customFormat="1">
      <c r="A401" s="38"/>
      <c r="B401" s="39"/>
      <c r="C401" s="40"/>
      <c r="D401" s="225" t="s">
        <v>144</v>
      </c>
      <c r="E401" s="40"/>
      <c r="F401" s="226" t="s">
        <v>1413</v>
      </c>
      <c r="G401" s="40"/>
      <c r="H401" s="40"/>
      <c r="I401" s="227"/>
      <c r="J401" s="40"/>
      <c r="K401" s="40"/>
      <c r="L401" s="44"/>
      <c r="M401" s="228"/>
      <c r="N401" s="229"/>
      <c r="O401" s="84"/>
      <c r="P401" s="84"/>
      <c r="Q401" s="84"/>
      <c r="R401" s="84"/>
      <c r="S401" s="84"/>
      <c r="T401" s="85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144</v>
      </c>
      <c r="AU401" s="17" t="s">
        <v>87</v>
      </c>
    </row>
    <row r="402" s="2" customFormat="1" ht="16.5" customHeight="1">
      <c r="A402" s="38"/>
      <c r="B402" s="39"/>
      <c r="C402" s="264" t="s">
        <v>708</v>
      </c>
      <c r="D402" s="264" t="s">
        <v>301</v>
      </c>
      <c r="E402" s="265" t="s">
        <v>1414</v>
      </c>
      <c r="F402" s="266" t="s">
        <v>1415</v>
      </c>
      <c r="G402" s="267" t="s">
        <v>368</v>
      </c>
      <c r="H402" s="268">
        <v>2</v>
      </c>
      <c r="I402" s="269"/>
      <c r="J402" s="270">
        <f>ROUND(I402*H402,2)</f>
        <v>0</v>
      </c>
      <c r="K402" s="266" t="s">
        <v>141</v>
      </c>
      <c r="L402" s="271"/>
      <c r="M402" s="272" t="s">
        <v>19</v>
      </c>
      <c r="N402" s="273" t="s">
        <v>47</v>
      </c>
      <c r="O402" s="84"/>
      <c r="P402" s="221">
        <f>O402*H402</f>
        <v>0</v>
      </c>
      <c r="Q402" s="221">
        <v>0.060999999999999999</v>
      </c>
      <c r="R402" s="221">
        <f>Q402*H402</f>
        <v>0.122</v>
      </c>
      <c r="S402" s="221">
        <v>0</v>
      </c>
      <c r="T402" s="222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3" t="s">
        <v>191</v>
      </c>
      <c r="AT402" s="223" t="s">
        <v>301</v>
      </c>
      <c r="AU402" s="223" t="s">
        <v>87</v>
      </c>
      <c r="AY402" s="17" t="s">
        <v>135</v>
      </c>
      <c r="BE402" s="224">
        <f>IF(N402="základní",J402,0)</f>
        <v>0</v>
      </c>
      <c r="BF402" s="224">
        <f>IF(N402="snížená",J402,0)</f>
        <v>0</v>
      </c>
      <c r="BG402" s="224">
        <f>IF(N402="zákl. přenesená",J402,0)</f>
        <v>0</v>
      </c>
      <c r="BH402" s="224">
        <f>IF(N402="sníž. přenesená",J402,0)</f>
        <v>0</v>
      </c>
      <c r="BI402" s="224">
        <f>IF(N402="nulová",J402,0)</f>
        <v>0</v>
      </c>
      <c r="BJ402" s="17" t="s">
        <v>80</v>
      </c>
      <c r="BK402" s="224">
        <f>ROUND(I402*H402,2)</f>
        <v>0</v>
      </c>
      <c r="BL402" s="17" t="s">
        <v>142</v>
      </c>
      <c r="BM402" s="223" t="s">
        <v>1416</v>
      </c>
    </row>
    <row r="403" s="2" customFormat="1" ht="16.5" customHeight="1">
      <c r="A403" s="38"/>
      <c r="B403" s="39"/>
      <c r="C403" s="264" t="s">
        <v>715</v>
      </c>
      <c r="D403" s="264" t="s">
        <v>301</v>
      </c>
      <c r="E403" s="265" t="s">
        <v>1417</v>
      </c>
      <c r="F403" s="266" t="s">
        <v>1418</v>
      </c>
      <c r="G403" s="267" t="s">
        <v>368</v>
      </c>
      <c r="H403" s="268">
        <v>2</v>
      </c>
      <c r="I403" s="269"/>
      <c r="J403" s="270">
        <f>ROUND(I403*H403,2)</f>
        <v>0</v>
      </c>
      <c r="K403" s="266" t="s">
        <v>141</v>
      </c>
      <c r="L403" s="271"/>
      <c r="M403" s="272" t="s">
        <v>19</v>
      </c>
      <c r="N403" s="273" t="s">
        <v>47</v>
      </c>
      <c r="O403" s="84"/>
      <c r="P403" s="221">
        <f>O403*H403</f>
        <v>0</v>
      </c>
      <c r="Q403" s="221">
        <v>0.057000000000000002</v>
      </c>
      <c r="R403" s="221">
        <f>Q403*H403</f>
        <v>0.114</v>
      </c>
      <c r="S403" s="221">
        <v>0</v>
      </c>
      <c r="T403" s="222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23" t="s">
        <v>191</v>
      </c>
      <c r="AT403" s="223" t="s">
        <v>301</v>
      </c>
      <c r="AU403" s="223" t="s">
        <v>87</v>
      </c>
      <c r="AY403" s="17" t="s">
        <v>135</v>
      </c>
      <c r="BE403" s="224">
        <f>IF(N403="základní",J403,0)</f>
        <v>0</v>
      </c>
      <c r="BF403" s="224">
        <f>IF(N403="snížená",J403,0)</f>
        <v>0</v>
      </c>
      <c r="BG403" s="224">
        <f>IF(N403="zákl. přenesená",J403,0)</f>
        <v>0</v>
      </c>
      <c r="BH403" s="224">
        <f>IF(N403="sníž. přenesená",J403,0)</f>
        <v>0</v>
      </c>
      <c r="BI403" s="224">
        <f>IF(N403="nulová",J403,0)</f>
        <v>0</v>
      </c>
      <c r="BJ403" s="17" t="s">
        <v>80</v>
      </c>
      <c r="BK403" s="224">
        <f>ROUND(I403*H403,2)</f>
        <v>0</v>
      </c>
      <c r="BL403" s="17" t="s">
        <v>142</v>
      </c>
      <c r="BM403" s="223" t="s">
        <v>1419</v>
      </c>
    </row>
    <row r="404" s="2" customFormat="1" ht="16.5" customHeight="1">
      <c r="A404" s="38"/>
      <c r="B404" s="39"/>
      <c r="C404" s="212" t="s">
        <v>720</v>
      </c>
      <c r="D404" s="212" t="s">
        <v>137</v>
      </c>
      <c r="E404" s="213" t="s">
        <v>1420</v>
      </c>
      <c r="F404" s="214" t="s">
        <v>1421</v>
      </c>
      <c r="G404" s="215" t="s">
        <v>368</v>
      </c>
      <c r="H404" s="216">
        <v>2</v>
      </c>
      <c r="I404" s="217"/>
      <c r="J404" s="218">
        <f>ROUND(I404*H404,2)</f>
        <v>0</v>
      </c>
      <c r="K404" s="214" t="s">
        <v>141</v>
      </c>
      <c r="L404" s="44"/>
      <c r="M404" s="219" t="s">
        <v>19</v>
      </c>
      <c r="N404" s="220" t="s">
        <v>47</v>
      </c>
      <c r="O404" s="84"/>
      <c r="P404" s="221">
        <f>O404*H404</f>
        <v>0</v>
      </c>
      <c r="Q404" s="221">
        <v>0.12422</v>
      </c>
      <c r="R404" s="221">
        <f>Q404*H404</f>
        <v>0.24843999999999999</v>
      </c>
      <c r="S404" s="221">
        <v>0</v>
      </c>
      <c r="T404" s="222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3" t="s">
        <v>142</v>
      </c>
      <c r="AT404" s="223" t="s">
        <v>137</v>
      </c>
      <c r="AU404" s="223" t="s">
        <v>87</v>
      </c>
      <c r="AY404" s="17" t="s">
        <v>135</v>
      </c>
      <c r="BE404" s="224">
        <f>IF(N404="základní",J404,0)</f>
        <v>0</v>
      </c>
      <c r="BF404" s="224">
        <f>IF(N404="snížená",J404,0)</f>
        <v>0</v>
      </c>
      <c r="BG404" s="224">
        <f>IF(N404="zákl. přenesená",J404,0)</f>
        <v>0</v>
      </c>
      <c r="BH404" s="224">
        <f>IF(N404="sníž. přenesená",J404,0)</f>
        <v>0</v>
      </c>
      <c r="BI404" s="224">
        <f>IF(N404="nulová",J404,0)</f>
        <v>0</v>
      </c>
      <c r="BJ404" s="17" t="s">
        <v>80</v>
      </c>
      <c r="BK404" s="224">
        <f>ROUND(I404*H404,2)</f>
        <v>0</v>
      </c>
      <c r="BL404" s="17" t="s">
        <v>142</v>
      </c>
      <c r="BM404" s="223" t="s">
        <v>1422</v>
      </c>
    </row>
    <row r="405" s="2" customFormat="1">
      <c r="A405" s="38"/>
      <c r="B405" s="39"/>
      <c r="C405" s="40"/>
      <c r="D405" s="225" t="s">
        <v>144</v>
      </c>
      <c r="E405" s="40"/>
      <c r="F405" s="226" t="s">
        <v>1423</v>
      </c>
      <c r="G405" s="40"/>
      <c r="H405" s="40"/>
      <c r="I405" s="227"/>
      <c r="J405" s="40"/>
      <c r="K405" s="40"/>
      <c r="L405" s="44"/>
      <c r="M405" s="228"/>
      <c r="N405" s="229"/>
      <c r="O405" s="84"/>
      <c r="P405" s="84"/>
      <c r="Q405" s="84"/>
      <c r="R405" s="84"/>
      <c r="S405" s="84"/>
      <c r="T405" s="85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144</v>
      </c>
      <c r="AU405" s="17" t="s">
        <v>87</v>
      </c>
    </row>
    <row r="406" s="2" customFormat="1" ht="16.5" customHeight="1">
      <c r="A406" s="38"/>
      <c r="B406" s="39"/>
      <c r="C406" s="264" t="s">
        <v>726</v>
      </c>
      <c r="D406" s="264" t="s">
        <v>301</v>
      </c>
      <c r="E406" s="265" t="s">
        <v>1424</v>
      </c>
      <c r="F406" s="266" t="s">
        <v>1425</v>
      </c>
      <c r="G406" s="267" t="s">
        <v>368</v>
      </c>
      <c r="H406" s="268">
        <v>2</v>
      </c>
      <c r="I406" s="269"/>
      <c r="J406" s="270">
        <f>ROUND(I406*H406,2)</f>
        <v>0</v>
      </c>
      <c r="K406" s="266" t="s">
        <v>141</v>
      </c>
      <c r="L406" s="271"/>
      <c r="M406" s="272" t="s">
        <v>19</v>
      </c>
      <c r="N406" s="273" t="s">
        <v>47</v>
      </c>
      <c r="O406" s="84"/>
      <c r="P406" s="221">
        <f>O406*H406</f>
        <v>0</v>
      </c>
      <c r="Q406" s="221">
        <v>0.097000000000000003</v>
      </c>
      <c r="R406" s="221">
        <f>Q406*H406</f>
        <v>0.19400000000000001</v>
      </c>
      <c r="S406" s="221">
        <v>0</v>
      </c>
      <c r="T406" s="222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3" t="s">
        <v>191</v>
      </c>
      <c r="AT406" s="223" t="s">
        <v>301</v>
      </c>
      <c r="AU406" s="223" t="s">
        <v>87</v>
      </c>
      <c r="AY406" s="17" t="s">
        <v>135</v>
      </c>
      <c r="BE406" s="224">
        <f>IF(N406="základní",J406,0)</f>
        <v>0</v>
      </c>
      <c r="BF406" s="224">
        <f>IF(N406="snížená",J406,0)</f>
        <v>0</v>
      </c>
      <c r="BG406" s="224">
        <f>IF(N406="zákl. přenesená",J406,0)</f>
        <v>0</v>
      </c>
      <c r="BH406" s="224">
        <f>IF(N406="sníž. přenesená",J406,0)</f>
        <v>0</v>
      </c>
      <c r="BI406" s="224">
        <f>IF(N406="nulová",J406,0)</f>
        <v>0</v>
      </c>
      <c r="BJ406" s="17" t="s">
        <v>80</v>
      </c>
      <c r="BK406" s="224">
        <f>ROUND(I406*H406,2)</f>
        <v>0</v>
      </c>
      <c r="BL406" s="17" t="s">
        <v>142</v>
      </c>
      <c r="BM406" s="223" t="s">
        <v>1426</v>
      </c>
    </row>
    <row r="407" s="2" customFormat="1" ht="16.5" customHeight="1">
      <c r="A407" s="38"/>
      <c r="B407" s="39"/>
      <c r="C407" s="212" t="s">
        <v>732</v>
      </c>
      <c r="D407" s="212" t="s">
        <v>137</v>
      </c>
      <c r="E407" s="213" t="s">
        <v>1427</v>
      </c>
      <c r="F407" s="214" t="s">
        <v>1428</v>
      </c>
      <c r="G407" s="215" t="s">
        <v>229</v>
      </c>
      <c r="H407" s="216">
        <v>4</v>
      </c>
      <c r="I407" s="217"/>
      <c r="J407" s="218">
        <f>ROUND(I407*H407,2)</f>
        <v>0</v>
      </c>
      <c r="K407" s="214" t="s">
        <v>141</v>
      </c>
      <c r="L407" s="44"/>
      <c r="M407" s="219" t="s">
        <v>19</v>
      </c>
      <c r="N407" s="220" t="s">
        <v>47</v>
      </c>
      <c r="O407" s="84"/>
      <c r="P407" s="221">
        <f>O407*H407</f>
        <v>0</v>
      </c>
      <c r="Q407" s="221">
        <v>1.0000000000000001E-05</v>
      </c>
      <c r="R407" s="221">
        <f>Q407*H407</f>
        <v>4.0000000000000003E-05</v>
      </c>
      <c r="S407" s="221">
        <v>0</v>
      </c>
      <c r="T407" s="222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3" t="s">
        <v>142</v>
      </c>
      <c r="AT407" s="223" t="s">
        <v>137</v>
      </c>
      <c r="AU407" s="223" t="s">
        <v>87</v>
      </c>
      <c r="AY407" s="17" t="s">
        <v>135</v>
      </c>
      <c r="BE407" s="224">
        <f>IF(N407="základní",J407,0)</f>
        <v>0</v>
      </c>
      <c r="BF407" s="224">
        <f>IF(N407="snížená",J407,0)</f>
        <v>0</v>
      </c>
      <c r="BG407" s="224">
        <f>IF(N407="zákl. přenesená",J407,0)</f>
        <v>0</v>
      </c>
      <c r="BH407" s="224">
        <f>IF(N407="sníž. přenesená",J407,0)</f>
        <v>0</v>
      </c>
      <c r="BI407" s="224">
        <f>IF(N407="nulová",J407,0)</f>
        <v>0</v>
      </c>
      <c r="BJ407" s="17" t="s">
        <v>80</v>
      </c>
      <c r="BK407" s="224">
        <f>ROUND(I407*H407,2)</f>
        <v>0</v>
      </c>
      <c r="BL407" s="17" t="s">
        <v>142</v>
      </c>
      <c r="BM407" s="223" t="s">
        <v>1429</v>
      </c>
    </row>
    <row r="408" s="2" customFormat="1">
      <c r="A408" s="38"/>
      <c r="B408" s="39"/>
      <c r="C408" s="40"/>
      <c r="D408" s="225" t="s">
        <v>144</v>
      </c>
      <c r="E408" s="40"/>
      <c r="F408" s="226" t="s">
        <v>1430</v>
      </c>
      <c r="G408" s="40"/>
      <c r="H408" s="40"/>
      <c r="I408" s="227"/>
      <c r="J408" s="40"/>
      <c r="K408" s="40"/>
      <c r="L408" s="44"/>
      <c r="M408" s="228"/>
      <c r="N408" s="229"/>
      <c r="O408" s="84"/>
      <c r="P408" s="84"/>
      <c r="Q408" s="84"/>
      <c r="R408" s="84"/>
      <c r="S408" s="84"/>
      <c r="T408" s="85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144</v>
      </c>
      <c r="AU408" s="17" t="s">
        <v>87</v>
      </c>
    </row>
    <row r="409" s="2" customFormat="1" ht="16.5" customHeight="1">
      <c r="A409" s="38"/>
      <c r="B409" s="39"/>
      <c r="C409" s="264" t="s">
        <v>740</v>
      </c>
      <c r="D409" s="264" t="s">
        <v>301</v>
      </c>
      <c r="E409" s="265" t="s">
        <v>1431</v>
      </c>
      <c r="F409" s="266" t="s">
        <v>1432</v>
      </c>
      <c r="G409" s="267" t="s">
        <v>229</v>
      </c>
      <c r="H409" s="268">
        <v>4.1200000000000001</v>
      </c>
      <c r="I409" s="269"/>
      <c r="J409" s="270">
        <f>ROUND(I409*H409,2)</f>
        <v>0</v>
      </c>
      <c r="K409" s="266" t="s">
        <v>141</v>
      </c>
      <c r="L409" s="271"/>
      <c r="M409" s="272" t="s">
        <v>19</v>
      </c>
      <c r="N409" s="273" t="s">
        <v>47</v>
      </c>
      <c r="O409" s="84"/>
      <c r="P409" s="221">
        <f>O409*H409</f>
        <v>0</v>
      </c>
      <c r="Q409" s="221">
        <v>0.0038999999999999998</v>
      </c>
      <c r="R409" s="221">
        <f>Q409*H409</f>
        <v>0.016067999999999999</v>
      </c>
      <c r="S409" s="221">
        <v>0</v>
      </c>
      <c r="T409" s="222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3" t="s">
        <v>191</v>
      </c>
      <c r="AT409" s="223" t="s">
        <v>301</v>
      </c>
      <c r="AU409" s="223" t="s">
        <v>87</v>
      </c>
      <c r="AY409" s="17" t="s">
        <v>135</v>
      </c>
      <c r="BE409" s="224">
        <f>IF(N409="základní",J409,0)</f>
        <v>0</v>
      </c>
      <c r="BF409" s="224">
        <f>IF(N409="snížená",J409,0)</f>
        <v>0</v>
      </c>
      <c r="BG409" s="224">
        <f>IF(N409="zákl. přenesená",J409,0)</f>
        <v>0</v>
      </c>
      <c r="BH409" s="224">
        <f>IF(N409="sníž. přenesená",J409,0)</f>
        <v>0</v>
      </c>
      <c r="BI409" s="224">
        <f>IF(N409="nulová",J409,0)</f>
        <v>0</v>
      </c>
      <c r="BJ409" s="17" t="s">
        <v>80</v>
      </c>
      <c r="BK409" s="224">
        <f>ROUND(I409*H409,2)</f>
        <v>0</v>
      </c>
      <c r="BL409" s="17" t="s">
        <v>142</v>
      </c>
      <c r="BM409" s="223" t="s">
        <v>1433</v>
      </c>
    </row>
    <row r="410" s="14" customFormat="1">
      <c r="A410" s="14"/>
      <c r="B410" s="241"/>
      <c r="C410" s="242"/>
      <c r="D410" s="232" t="s">
        <v>146</v>
      </c>
      <c r="E410" s="243" t="s">
        <v>19</v>
      </c>
      <c r="F410" s="244" t="s">
        <v>1434</v>
      </c>
      <c r="G410" s="242"/>
      <c r="H410" s="245">
        <v>4.1200000000000001</v>
      </c>
      <c r="I410" s="246"/>
      <c r="J410" s="242"/>
      <c r="K410" s="242"/>
      <c r="L410" s="247"/>
      <c r="M410" s="248"/>
      <c r="N410" s="249"/>
      <c r="O410" s="249"/>
      <c r="P410" s="249"/>
      <c r="Q410" s="249"/>
      <c r="R410" s="249"/>
      <c r="S410" s="249"/>
      <c r="T410" s="250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1" t="s">
        <v>146</v>
      </c>
      <c r="AU410" s="251" t="s">
        <v>87</v>
      </c>
      <c r="AV410" s="14" t="s">
        <v>87</v>
      </c>
      <c r="AW410" s="14" t="s">
        <v>37</v>
      </c>
      <c r="AX410" s="14" t="s">
        <v>80</v>
      </c>
      <c r="AY410" s="251" t="s">
        <v>135</v>
      </c>
    </row>
    <row r="411" s="2" customFormat="1" ht="16.5" customHeight="1">
      <c r="A411" s="38"/>
      <c r="B411" s="39"/>
      <c r="C411" s="212" t="s">
        <v>745</v>
      </c>
      <c r="D411" s="212" t="s">
        <v>137</v>
      </c>
      <c r="E411" s="213" t="s">
        <v>1435</v>
      </c>
      <c r="F411" s="214" t="s">
        <v>1436</v>
      </c>
      <c r="G411" s="215" t="s">
        <v>229</v>
      </c>
      <c r="H411" s="216">
        <v>2</v>
      </c>
      <c r="I411" s="217"/>
      <c r="J411" s="218">
        <f>ROUND(I411*H411,2)</f>
        <v>0</v>
      </c>
      <c r="K411" s="214" t="s">
        <v>141</v>
      </c>
      <c r="L411" s="44"/>
      <c r="M411" s="219" t="s">
        <v>19</v>
      </c>
      <c r="N411" s="220" t="s">
        <v>47</v>
      </c>
      <c r="O411" s="84"/>
      <c r="P411" s="221">
        <f>O411*H411</f>
        <v>0</v>
      </c>
      <c r="Q411" s="221">
        <v>1.0000000000000001E-05</v>
      </c>
      <c r="R411" s="221">
        <f>Q411*H411</f>
        <v>2.0000000000000002E-05</v>
      </c>
      <c r="S411" s="221">
        <v>0</v>
      </c>
      <c r="T411" s="222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3" t="s">
        <v>142</v>
      </c>
      <c r="AT411" s="223" t="s">
        <v>137</v>
      </c>
      <c r="AU411" s="223" t="s">
        <v>87</v>
      </c>
      <c r="AY411" s="17" t="s">
        <v>135</v>
      </c>
      <c r="BE411" s="224">
        <f>IF(N411="základní",J411,0)</f>
        <v>0</v>
      </c>
      <c r="BF411" s="224">
        <f>IF(N411="snížená",J411,0)</f>
        <v>0</v>
      </c>
      <c r="BG411" s="224">
        <f>IF(N411="zákl. přenesená",J411,0)</f>
        <v>0</v>
      </c>
      <c r="BH411" s="224">
        <f>IF(N411="sníž. přenesená",J411,0)</f>
        <v>0</v>
      </c>
      <c r="BI411" s="224">
        <f>IF(N411="nulová",J411,0)</f>
        <v>0</v>
      </c>
      <c r="BJ411" s="17" t="s">
        <v>80</v>
      </c>
      <c r="BK411" s="224">
        <f>ROUND(I411*H411,2)</f>
        <v>0</v>
      </c>
      <c r="BL411" s="17" t="s">
        <v>142</v>
      </c>
      <c r="BM411" s="223" t="s">
        <v>1437</v>
      </c>
    </row>
    <row r="412" s="2" customFormat="1">
      <c r="A412" s="38"/>
      <c r="B412" s="39"/>
      <c r="C412" s="40"/>
      <c r="D412" s="225" t="s">
        <v>144</v>
      </c>
      <c r="E412" s="40"/>
      <c r="F412" s="226" t="s">
        <v>1438</v>
      </c>
      <c r="G412" s="40"/>
      <c r="H412" s="40"/>
      <c r="I412" s="227"/>
      <c r="J412" s="40"/>
      <c r="K412" s="40"/>
      <c r="L412" s="44"/>
      <c r="M412" s="228"/>
      <c r="N412" s="229"/>
      <c r="O412" s="84"/>
      <c r="P412" s="84"/>
      <c r="Q412" s="84"/>
      <c r="R412" s="84"/>
      <c r="S412" s="84"/>
      <c r="T412" s="85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144</v>
      </c>
      <c r="AU412" s="17" t="s">
        <v>87</v>
      </c>
    </row>
    <row r="413" s="2" customFormat="1" ht="16.5" customHeight="1">
      <c r="A413" s="38"/>
      <c r="B413" s="39"/>
      <c r="C413" s="264" t="s">
        <v>751</v>
      </c>
      <c r="D413" s="264" t="s">
        <v>301</v>
      </c>
      <c r="E413" s="265" t="s">
        <v>1439</v>
      </c>
      <c r="F413" s="266" t="s">
        <v>1440</v>
      </c>
      <c r="G413" s="267" t="s">
        <v>229</v>
      </c>
      <c r="H413" s="268">
        <v>2.0600000000000001</v>
      </c>
      <c r="I413" s="269"/>
      <c r="J413" s="270">
        <f>ROUND(I413*H413,2)</f>
        <v>0</v>
      </c>
      <c r="K413" s="266" t="s">
        <v>141</v>
      </c>
      <c r="L413" s="271"/>
      <c r="M413" s="272" t="s">
        <v>19</v>
      </c>
      <c r="N413" s="273" t="s">
        <v>47</v>
      </c>
      <c r="O413" s="84"/>
      <c r="P413" s="221">
        <f>O413*H413</f>
        <v>0</v>
      </c>
      <c r="Q413" s="221">
        <v>0.0054999999999999997</v>
      </c>
      <c r="R413" s="221">
        <f>Q413*H413</f>
        <v>0.01133</v>
      </c>
      <c r="S413" s="221">
        <v>0</v>
      </c>
      <c r="T413" s="222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3" t="s">
        <v>191</v>
      </c>
      <c r="AT413" s="223" t="s">
        <v>301</v>
      </c>
      <c r="AU413" s="223" t="s">
        <v>87</v>
      </c>
      <c r="AY413" s="17" t="s">
        <v>135</v>
      </c>
      <c r="BE413" s="224">
        <f>IF(N413="základní",J413,0)</f>
        <v>0</v>
      </c>
      <c r="BF413" s="224">
        <f>IF(N413="snížená",J413,0)</f>
        <v>0</v>
      </c>
      <c r="BG413" s="224">
        <f>IF(N413="zákl. přenesená",J413,0)</f>
        <v>0</v>
      </c>
      <c r="BH413" s="224">
        <f>IF(N413="sníž. přenesená",J413,0)</f>
        <v>0</v>
      </c>
      <c r="BI413" s="224">
        <f>IF(N413="nulová",J413,0)</f>
        <v>0</v>
      </c>
      <c r="BJ413" s="17" t="s">
        <v>80</v>
      </c>
      <c r="BK413" s="224">
        <f>ROUND(I413*H413,2)</f>
        <v>0</v>
      </c>
      <c r="BL413" s="17" t="s">
        <v>142</v>
      </c>
      <c r="BM413" s="223" t="s">
        <v>1441</v>
      </c>
    </row>
    <row r="414" s="14" customFormat="1">
      <c r="A414" s="14"/>
      <c r="B414" s="241"/>
      <c r="C414" s="242"/>
      <c r="D414" s="232" t="s">
        <v>146</v>
      </c>
      <c r="E414" s="243" t="s">
        <v>19</v>
      </c>
      <c r="F414" s="244" t="s">
        <v>1442</v>
      </c>
      <c r="G414" s="242"/>
      <c r="H414" s="245">
        <v>2.0600000000000001</v>
      </c>
      <c r="I414" s="246"/>
      <c r="J414" s="242"/>
      <c r="K414" s="242"/>
      <c r="L414" s="247"/>
      <c r="M414" s="248"/>
      <c r="N414" s="249"/>
      <c r="O414" s="249"/>
      <c r="P414" s="249"/>
      <c r="Q414" s="249"/>
      <c r="R414" s="249"/>
      <c r="S414" s="249"/>
      <c r="T414" s="250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1" t="s">
        <v>146</v>
      </c>
      <c r="AU414" s="251" t="s">
        <v>87</v>
      </c>
      <c r="AV414" s="14" t="s">
        <v>87</v>
      </c>
      <c r="AW414" s="14" t="s">
        <v>37</v>
      </c>
      <c r="AX414" s="14" t="s">
        <v>80</v>
      </c>
      <c r="AY414" s="251" t="s">
        <v>135</v>
      </c>
    </row>
    <row r="415" s="2" customFormat="1" ht="24.15" customHeight="1">
      <c r="A415" s="38"/>
      <c r="B415" s="39"/>
      <c r="C415" s="212" t="s">
        <v>756</v>
      </c>
      <c r="D415" s="212" t="s">
        <v>137</v>
      </c>
      <c r="E415" s="213" t="s">
        <v>1443</v>
      </c>
      <c r="F415" s="214" t="s">
        <v>1444</v>
      </c>
      <c r="G415" s="215" t="s">
        <v>368</v>
      </c>
      <c r="H415" s="216">
        <v>2</v>
      </c>
      <c r="I415" s="217"/>
      <c r="J415" s="218">
        <f>ROUND(I415*H415,2)</f>
        <v>0</v>
      </c>
      <c r="K415" s="214" t="s">
        <v>141</v>
      </c>
      <c r="L415" s="44"/>
      <c r="M415" s="219" t="s">
        <v>19</v>
      </c>
      <c r="N415" s="220" t="s">
        <v>47</v>
      </c>
      <c r="O415" s="84"/>
      <c r="P415" s="221">
        <f>O415*H415</f>
        <v>0</v>
      </c>
      <c r="Q415" s="221">
        <v>0</v>
      </c>
      <c r="R415" s="221">
        <f>Q415*H415</f>
        <v>0</v>
      </c>
      <c r="S415" s="221">
        <v>0</v>
      </c>
      <c r="T415" s="222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23" t="s">
        <v>142</v>
      </c>
      <c r="AT415" s="223" t="s">
        <v>137</v>
      </c>
      <c r="AU415" s="223" t="s">
        <v>87</v>
      </c>
      <c r="AY415" s="17" t="s">
        <v>135</v>
      </c>
      <c r="BE415" s="224">
        <f>IF(N415="základní",J415,0)</f>
        <v>0</v>
      </c>
      <c r="BF415" s="224">
        <f>IF(N415="snížená",J415,0)</f>
        <v>0</v>
      </c>
      <c r="BG415" s="224">
        <f>IF(N415="zákl. přenesená",J415,0)</f>
        <v>0</v>
      </c>
      <c r="BH415" s="224">
        <f>IF(N415="sníž. přenesená",J415,0)</f>
        <v>0</v>
      </c>
      <c r="BI415" s="224">
        <f>IF(N415="nulová",J415,0)</f>
        <v>0</v>
      </c>
      <c r="BJ415" s="17" t="s">
        <v>80</v>
      </c>
      <c r="BK415" s="224">
        <f>ROUND(I415*H415,2)</f>
        <v>0</v>
      </c>
      <c r="BL415" s="17" t="s">
        <v>142</v>
      </c>
      <c r="BM415" s="223" t="s">
        <v>1445</v>
      </c>
    </row>
    <row r="416" s="2" customFormat="1">
      <c r="A416" s="38"/>
      <c r="B416" s="39"/>
      <c r="C416" s="40"/>
      <c r="D416" s="225" t="s">
        <v>144</v>
      </c>
      <c r="E416" s="40"/>
      <c r="F416" s="226" t="s">
        <v>1446</v>
      </c>
      <c r="G416" s="40"/>
      <c r="H416" s="40"/>
      <c r="I416" s="227"/>
      <c r="J416" s="40"/>
      <c r="K416" s="40"/>
      <c r="L416" s="44"/>
      <c r="M416" s="228"/>
      <c r="N416" s="229"/>
      <c r="O416" s="84"/>
      <c r="P416" s="84"/>
      <c r="Q416" s="84"/>
      <c r="R416" s="84"/>
      <c r="S416" s="84"/>
      <c r="T416" s="85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144</v>
      </c>
      <c r="AU416" s="17" t="s">
        <v>87</v>
      </c>
    </row>
    <row r="417" s="2" customFormat="1" ht="16.5" customHeight="1">
      <c r="A417" s="38"/>
      <c r="B417" s="39"/>
      <c r="C417" s="264" t="s">
        <v>761</v>
      </c>
      <c r="D417" s="264" t="s">
        <v>301</v>
      </c>
      <c r="E417" s="265" t="s">
        <v>1447</v>
      </c>
      <c r="F417" s="266" t="s">
        <v>1448</v>
      </c>
      <c r="G417" s="267" t="s">
        <v>368</v>
      </c>
      <c r="H417" s="268">
        <v>2</v>
      </c>
      <c r="I417" s="269"/>
      <c r="J417" s="270">
        <f>ROUND(I417*H417,2)</f>
        <v>0</v>
      </c>
      <c r="K417" s="266" t="s">
        <v>141</v>
      </c>
      <c r="L417" s="271"/>
      <c r="M417" s="272" t="s">
        <v>19</v>
      </c>
      <c r="N417" s="273" t="s">
        <v>47</v>
      </c>
      <c r="O417" s="84"/>
      <c r="P417" s="221">
        <f>O417*H417</f>
        <v>0</v>
      </c>
      <c r="Q417" s="221">
        <v>0.0014</v>
      </c>
      <c r="R417" s="221">
        <f>Q417*H417</f>
        <v>0.0028</v>
      </c>
      <c r="S417" s="221">
        <v>0</v>
      </c>
      <c r="T417" s="222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23" t="s">
        <v>191</v>
      </c>
      <c r="AT417" s="223" t="s">
        <v>301</v>
      </c>
      <c r="AU417" s="223" t="s">
        <v>87</v>
      </c>
      <c r="AY417" s="17" t="s">
        <v>135</v>
      </c>
      <c r="BE417" s="224">
        <f>IF(N417="základní",J417,0)</f>
        <v>0</v>
      </c>
      <c r="BF417" s="224">
        <f>IF(N417="snížená",J417,0)</f>
        <v>0</v>
      </c>
      <c r="BG417" s="224">
        <f>IF(N417="zákl. přenesená",J417,0)</f>
        <v>0</v>
      </c>
      <c r="BH417" s="224">
        <f>IF(N417="sníž. přenesená",J417,0)</f>
        <v>0</v>
      </c>
      <c r="BI417" s="224">
        <f>IF(N417="nulová",J417,0)</f>
        <v>0</v>
      </c>
      <c r="BJ417" s="17" t="s">
        <v>80</v>
      </c>
      <c r="BK417" s="224">
        <f>ROUND(I417*H417,2)</f>
        <v>0</v>
      </c>
      <c r="BL417" s="17" t="s">
        <v>142</v>
      </c>
      <c r="BM417" s="223" t="s">
        <v>1449</v>
      </c>
    </row>
    <row r="418" s="2" customFormat="1" ht="24.15" customHeight="1">
      <c r="A418" s="38"/>
      <c r="B418" s="39"/>
      <c r="C418" s="212" t="s">
        <v>768</v>
      </c>
      <c r="D418" s="212" t="s">
        <v>137</v>
      </c>
      <c r="E418" s="213" t="s">
        <v>1450</v>
      </c>
      <c r="F418" s="214" t="s">
        <v>1451</v>
      </c>
      <c r="G418" s="215" t="s">
        <v>368</v>
      </c>
      <c r="H418" s="216">
        <v>2</v>
      </c>
      <c r="I418" s="217"/>
      <c r="J418" s="218">
        <f>ROUND(I418*H418,2)</f>
        <v>0</v>
      </c>
      <c r="K418" s="214" t="s">
        <v>141</v>
      </c>
      <c r="L418" s="44"/>
      <c r="M418" s="219" t="s">
        <v>19</v>
      </c>
      <c r="N418" s="220" t="s">
        <v>47</v>
      </c>
      <c r="O418" s="84"/>
      <c r="P418" s="221">
        <f>O418*H418</f>
        <v>0</v>
      </c>
      <c r="Q418" s="221">
        <v>0</v>
      </c>
      <c r="R418" s="221">
        <f>Q418*H418</f>
        <v>0</v>
      </c>
      <c r="S418" s="221">
        <v>0</v>
      </c>
      <c r="T418" s="222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3" t="s">
        <v>142</v>
      </c>
      <c r="AT418" s="223" t="s">
        <v>137</v>
      </c>
      <c r="AU418" s="223" t="s">
        <v>87</v>
      </c>
      <c r="AY418" s="17" t="s">
        <v>135</v>
      </c>
      <c r="BE418" s="224">
        <f>IF(N418="základní",J418,0)</f>
        <v>0</v>
      </c>
      <c r="BF418" s="224">
        <f>IF(N418="snížená",J418,0)</f>
        <v>0</v>
      </c>
      <c r="BG418" s="224">
        <f>IF(N418="zákl. přenesená",J418,0)</f>
        <v>0</v>
      </c>
      <c r="BH418" s="224">
        <f>IF(N418="sníž. přenesená",J418,0)</f>
        <v>0</v>
      </c>
      <c r="BI418" s="224">
        <f>IF(N418="nulová",J418,0)</f>
        <v>0</v>
      </c>
      <c r="BJ418" s="17" t="s">
        <v>80</v>
      </c>
      <c r="BK418" s="224">
        <f>ROUND(I418*H418,2)</f>
        <v>0</v>
      </c>
      <c r="BL418" s="17" t="s">
        <v>142</v>
      </c>
      <c r="BM418" s="223" t="s">
        <v>1452</v>
      </c>
    </row>
    <row r="419" s="2" customFormat="1">
      <c r="A419" s="38"/>
      <c r="B419" s="39"/>
      <c r="C419" s="40"/>
      <c r="D419" s="225" t="s">
        <v>144</v>
      </c>
      <c r="E419" s="40"/>
      <c r="F419" s="226" t="s">
        <v>1453</v>
      </c>
      <c r="G419" s="40"/>
      <c r="H419" s="40"/>
      <c r="I419" s="227"/>
      <c r="J419" s="40"/>
      <c r="K419" s="40"/>
      <c r="L419" s="44"/>
      <c r="M419" s="228"/>
      <c r="N419" s="229"/>
      <c r="O419" s="84"/>
      <c r="P419" s="84"/>
      <c r="Q419" s="84"/>
      <c r="R419" s="84"/>
      <c r="S419" s="84"/>
      <c r="T419" s="85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144</v>
      </c>
      <c r="AU419" s="17" t="s">
        <v>87</v>
      </c>
    </row>
    <row r="420" s="2" customFormat="1" ht="16.5" customHeight="1">
      <c r="A420" s="38"/>
      <c r="B420" s="39"/>
      <c r="C420" s="264" t="s">
        <v>1454</v>
      </c>
      <c r="D420" s="264" t="s">
        <v>301</v>
      </c>
      <c r="E420" s="265" t="s">
        <v>1455</v>
      </c>
      <c r="F420" s="266" t="s">
        <v>1456</v>
      </c>
      <c r="G420" s="267" t="s">
        <v>368</v>
      </c>
      <c r="H420" s="268">
        <v>2</v>
      </c>
      <c r="I420" s="269"/>
      <c r="J420" s="270">
        <f>ROUND(I420*H420,2)</f>
        <v>0</v>
      </c>
      <c r="K420" s="266" t="s">
        <v>141</v>
      </c>
      <c r="L420" s="271"/>
      <c r="M420" s="272" t="s">
        <v>19</v>
      </c>
      <c r="N420" s="273" t="s">
        <v>47</v>
      </c>
      <c r="O420" s="84"/>
      <c r="P420" s="221">
        <f>O420*H420</f>
        <v>0</v>
      </c>
      <c r="Q420" s="221">
        <v>0.0011999999999999999</v>
      </c>
      <c r="R420" s="221">
        <f>Q420*H420</f>
        <v>0.0023999999999999998</v>
      </c>
      <c r="S420" s="221">
        <v>0</v>
      </c>
      <c r="T420" s="222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23" t="s">
        <v>191</v>
      </c>
      <c r="AT420" s="223" t="s">
        <v>301</v>
      </c>
      <c r="AU420" s="223" t="s">
        <v>87</v>
      </c>
      <c r="AY420" s="17" t="s">
        <v>135</v>
      </c>
      <c r="BE420" s="224">
        <f>IF(N420="základní",J420,0)</f>
        <v>0</v>
      </c>
      <c r="BF420" s="224">
        <f>IF(N420="snížená",J420,0)</f>
        <v>0</v>
      </c>
      <c r="BG420" s="224">
        <f>IF(N420="zákl. přenesená",J420,0)</f>
        <v>0</v>
      </c>
      <c r="BH420" s="224">
        <f>IF(N420="sníž. přenesená",J420,0)</f>
        <v>0</v>
      </c>
      <c r="BI420" s="224">
        <f>IF(N420="nulová",J420,0)</f>
        <v>0</v>
      </c>
      <c r="BJ420" s="17" t="s">
        <v>80</v>
      </c>
      <c r="BK420" s="224">
        <f>ROUND(I420*H420,2)</f>
        <v>0</v>
      </c>
      <c r="BL420" s="17" t="s">
        <v>142</v>
      </c>
      <c r="BM420" s="223" t="s">
        <v>1457</v>
      </c>
    </row>
    <row r="421" s="2" customFormat="1" ht="24.15" customHeight="1">
      <c r="A421" s="38"/>
      <c r="B421" s="39"/>
      <c r="C421" s="212" t="s">
        <v>1458</v>
      </c>
      <c r="D421" s="212" t="s">
        <v>137</v>
      </c>
      <c r="E421" s="213" t="s">
        <v>1459</v>
      </c>
      <c r="F421" s="214" t="s">
        <v>1460</v>
      </c>
      <c r="G421" s="215" t="s">
        <v>229</v>
      </c>
      <c r="H421" s="216">
        <v>86</v>
      </c>
      <c r="I421" s="217"/>
      <c r="J421" s="218">
        <f>ROUND(I421*H421,2)</f>
        <v>0</v>
      </c>
      <c r="K421" s="214" t="s">
        <v>141</v>
      </c>
      <c r="L421" s="44"/>
      <c r="M421" s="219" t="s">
        <v>19</v>
      </c>
      <c r="N421" s="220" t="s">
        <v>47</v>
      </c>
      <c r="O421" s="84"/>
      <c r="P421" s="221">
        <f>O421*H421</f>
        <v>0</v>
      </c>
      <c r="Q421" s="221">
        <v>0.00017000000000000001</v>
      </c>
      <c r="R421" s="221">
        <f>Q421*H421</f>
        <v>0.014620000000000001</v>
      </c>
      <c r="S421" s="221">
        <v>0</v>
      </c>
      <c r="T421" s="222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3" t="s">
        <v>142</v>
      </c>
      <c r="AT421" s="223" t="s">
        <v>137</v>
      </c>
      <c r="AU421" s="223" t="s">
        <v>87</v>
      </c>
      <c r="AY421" s="17" t="s">
        <v>135</v>
      </c>
      <c r="BE421" s="224">
        <f>IF(N421="základní",J421,0)</f>
        <v>0</v>
      </c>
      <c r="BF421" s="224">
        <f>IF(N421="snížená",J421,0)</f>
        <v>0</v>
      </c>
      <c r="BG421" s="224">
        <f>IF(N421="zákl. přenesená",J421,0)</f>
        <v>0</v>
      </c>
      <c r="BH421" s="224">
        <f>IF(N421="sníž. přenesená",J421,0)</f>
        <v>0</v>
      </c>
      <c r="BI421" s="224">
        <f>IF(N421="nulová",J421,0)</f>
        <v>0</v>
      </c>
      <c r="BJ421" s="17" t="s">
        <v>80</v>
      </c>
      <c r="BK421" s="224">
        <f>ROUND(I421*H421,2)</f>
        <v>0</v>
      </c>
      <c r="BL421" s="17" t="s">
        <v>142</v>
      </c>
      <c r="BM421" s="223" t="s">
        <v>1461</v>
      </c>
    </row>
    <row r="422" s="2" customFormat="1">
      <c r="A422" s="38"/>
      <c r="B422" s="39"/>
      <c r="C422" s="40"/>
      <c r="D422" s="225" t="s">
        <v>144</v>
      </c>
      <c r="E422" s="40"/>
      <c r="F422" s="226" t="s">
        <v>1462</v>
      </c>
      <c r="G422" s="40"/>
      <c r="H422" s="40"/>
      <c r="I422" s="227"/>
      <c r="J422" s="40"/>
      <c r="K422" s="40"/>
      <c r="L422" s="44"/>
      <c r="M422" s="228"/>
      <c r="N422" s="229"/>
      <c r="O422" s="84"/>
      <c r="P422" s="84"/>
      <c r="Q422" s="84"/>
      <c r="R422" s="84"/>
      <c r="S422" s="84"/>
      <c r="T422" s="85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144</v>
      </c>
      <c r="AU422" s="17" t="s">
        <v>87</v>
      </c>
    </row>
    <row r="423" s="2" customFormat="1">
      <c r="A423" s="38"/>
      <c r="B423" s="39"/>
      <c r="C423" s="40"/>
      <c r="D423" s="232" t="s">
        <v>232</v>
      </c>
      <c r="E423" s="40"/>
      <c r="F423" s="263" t="s">
        <v>1463</v>
      </c>
      <c r="G423" s="40"/>
      <c r="H423" s="40"/>
      <c r="I423" s="227"/>
      <c r="J423" s="40"/>
      <c r="K423" s="40"/>
      <c r="L423" s="44"/>
      <c r="M423" s="228"/>
      <c r="N423" s="229"/>
      <c r="O423" s="84"/>
      <c r="P423" s="84"/>
      <c r="Q423" s="84"/>
      <c r="R423" s="84"/>
      <c r="S423" s="84"/>
      <c r="T423" s="85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232</v>
      </c>
      <c r="AU423" s="17" t="s">
        <v>87</v>
      </c>
    </row>
    <row r="424" s="2" customFormat="1" ht="16.5" customHeight="1">
      <c r="A424" s="38"/>
      <c r="B424" s="39"/>
      <c r="C424" s="212" t="s">
        <v>1464</v>
      </c>
      <c r="D424" s="212" t="s">
        <v>137</v>
      </c>
      <c r="E424" s="213" t="s">
        <v>1465</v>
      </c>
      <c r="F424" s="214" t="s">
        <v>1466</v>
      </c>
      <c r="G424" s="215" t="s">
        <v>229</v>
      </c>
      <c r="H424" s="216">
        <v>43</v>
      </c>
      <c r="I424" s="217"/>
      <c r="J424" s="218">
        <f>ROUND(I424*H424,2)</f>
        <v>0</v>
      </c>
      <c r="K424" s="214" t="s">
        <v>19</v>
      </c>
      <c r="L424" s="44"/>
      <c r="M424" s="219" t="s">
        <v>19</v>
      </c>
      <c r="N424" s="220" t="s">
        <v>47</v>
      </c>
      <c r="O424" s="84"/>
      <c r="P424" s="221">
        <f>O424*H424</f>
        <v>0</v>
      </c>
      <c r="Q424" s="221">
        <v>0.0018600000000000001</v>
      </c>
      <c r="R424" s="221">
        <f>Q424*H424</f>
        <v>0.079980000000000009</v>
      </c>
      <c r="S424" s="221">
        <v>0</v>
      </c>
      <c r="T424" s="222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23" t="s">
        <v>142</v>
      </c>
      <c r="AT424" s="223" t="s">
        <v>137</v>
      </c>
      <c r="AU424" s="223" t="s">
        <v>87</v>
      </c>
      <c r="AY424" s="17" t="s">
        <v>135</v>
      </c>
      <c r="BE424" s="224">
        <f>IF(N424="základní",J424,0)</f>
        <v>0</v>
      </c>
      <c r="BF424" s="224">
        <f>IF(N424="snížená",J424,0)</f>
        <v>0</v>
      </c>
      <c r="BG424" s="224">
        <f>IF(N424="zákl. přenesená",J424,0)</f>
        <v>0</v>
      </c>
      <c r="BH424" s="224">
        <f>IF(N424="sníž. přenesená",J424,0)</f>
        <v>0</v>
      </c>
      <c r="BI424" s="224">
        <f>IF(N424="nulová",J424,0)</f>
        <v>0</v>
      </c>
      <c r="BJ424" s="17" t="s">
        <v>80</v>
      </c>
      <c r="BK424" s="224">
        <f>ROUND(I424*H424,2)</f>
        <v>0</v>
      </c>
      <c r="BL424" s="17" t="s">
        <v>142</v>
      </c>
      <c r="BM424" s="223" t="s">
        <v>1467</v>
      </c>
    </row>
    <row r="425" s="2" customFormat="1" ht="16.5" customHeight="1">
      <c r="A425" s="38"/>
      <c r="B425" s="39"/>
      <c r="C425" s="212" t="s">
        <v>1468</v>
      </c>
      <c r="D425" s="212" t="s">
        <v>137</v>
      </c>
      <c r="E425" s="213" t="s">
        <v>1469</v>
      </c>
      <c r="F425" s="214" t="s">
        <v>1470</v>
      </c>
      <c r="G425" s="215" t="s">
        <v>140</v>
      </c>
      <c r="H425" s="216">
        <v>36.119999999999997</v>
      </c>
      <c r="I425" s="217"/>
      <c r="J425" s="218">
        <f>ROUND(I425*H425,2)</f>
        <v>0</v>
      </c>
      <c r="K425" s="214" t="s">
        <v>141</v>
      </c>
      <c r="L425" s="44"/>
      <c r="M425" s="219" t="s">
        <v>19</v>
      </c>
      <c r="N425" s="220" t="s">
        <v>47</v>
      </c>
      <c r="O425" s="84"/>
      <c r="P425" s="221">
        <f>O425*H425</f>
        <v>0</v>
      </c>
      <c r="Q425" s="221">
        <v>0.00063000000000000003</v>
      </c>
      <c r="R425" s="221">
        <f>Q425*H425</f>
        <v>0.022755600000000001</v>
      </c>
      <c r="S425" s="221">
        <v>0</v>
      </c>
      <c r="T425" s="222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23" t="s">
        <v>142</v>
      </c>
      <c r="AT425" s="223" t="s">
        <v>137</v>
      </c>
      <c r="AU425" s="223" t="s">
        <v>87</v>
      </c>
      <c r="AY425" s="17" t="s">
        <v>135</v>
      </c>
      <c r="BE425" s="224">
        <f>IF(N425="základní",J425,0)</f>
        <v>0</v>
      </c>
      <c r="BF425" s="224">
        <f>IF(N425="snížená",J425,0)</f>
        <v>0</v>
      </c>
      <c r="BG425" s="224">
        <f>IF(N425="zákl. přenesená",J425,0)</f>
        <v>0</v>
      </c>
      <c r="BH425" s="224">
        <f>IF(N425="sníž. přenesená",J425,0)</f>
        <v>0</v>
      </c>
      <c r="BI425" s="224">
        <f>IF(N425="nulová",J425,0)</f>
        <v>0</v>
      </c>
      <c r="BJ425" s="17" t="s">
        <v>80</v>
      </c>
      <c r="BK425" s="224">
        <f>ROUND(I425*H425,2)</f>
        <v>0</v>
      </c>
      <c r="BL425" s="17" t="s">
        <v>142</v>
      </c>
      <c r="BM425" s="223" t="s">
        <v>1471</v>
      </c>
    </row>
    <row r="426" s="2" customFormat="1">
      <c r="A426" s="38"/>
      <c r="B426" s="39"/>
      <c r="C426" s="40"/>
      <c r="D426" s="225" t="s">
        <v>144</v>
      </c>
      <c r="E426" s="40"/>
      <c r="F426" s="226" t="s">
        <v>1472</v>
      </c>
      <c r="G426" s="40"/>
      <c r="H426" s="40"/>
      <c r="I426" s="227"/>
      <c r="J426" s="40"/>
      <c r="K426" s="40"/>
      <c r="L426" s="44"/>
      <c r="M426" s="228"/>
      <c r="N426" s="229"/>
      <c r="O426" s="84"/>
      <c r="P426" s="84"/>
      <c r="Q426" s="84"/>
      <c r="R426" s="84"/>
      <c r="S426" s="84"/>
      <c r="T426" s="85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144</v>
      </c>
      <c r="AU426" s="17" t="s">
        <v>87</v>
      </c>
    </row>
    <row r="427" s="14" customFormat="1">
      <c r="A427" s="14"/>
      <c r="B427" s="241"/>
      <c r="C427" s="242"/>
      <c r="D427" s="232" t="s">
        <v>146</v>
      </c>
      <c r="E427" s="243" t="s">
        <v>19</v>
      </c>
      <c r="F427" s="244" t="s">
        <v>1473</v>
      </c>
      <c r="G427" s="242"/>
      <c r="H427" s="245">
        <v>36.119999999999997</v>
      </c>
      <c r="I427" s="246"/>
      <c r="J427" s="242"/>
      <c r="K427" s="242"/>
      <c r="L427" s="247"/>
      <c r="M427" s="248"/>
      <c r="N427" s="249"/>
      <c r="O427" s="249"/>
      <c r="P427" s="249"/>
      <c r="Q427" s="249"/>
      <c r="R427" s="249"/>
      <c r="S427" s="249"/>
      <c r="T427" s="250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1" t="s">
        <v>146</v>
      </c>
      <c r="AU427" s="251" t="s">
        <v>87</v>
      </c>
      <c r="AV427" s="14" t="s">
        <v>87</v>
      </c>
      <c r="AW427" s="14" t="s">
        <v>37</v>
      </c>
      <c r="AX427" s="14" t="s">
        <v>80</v>
      </c>
      <c r="AY427" s="251" t="s">
        <v>135</v>
      </c>
    </row>
    <row r="428" s="12" customFormat="1" ht="22.8" customHeight="1">
      <c r="A428" s="12"/>
      <c r="B428" s="196"/>
      <c r="C428" s="197"/>
      <c r="D428" s="198" t="s">
        <v>75</v>
      </c>
      <c r="E428" s="210" t="s">
        <v>1474</v>
      </c>
      <c r="F428" s="210" t="s">
        <v>1475</v>
      </c>
      <c r="G428" s="197"/>
      <c r="H428" s="197"/>
      <c r="I428" s="200"/>
      <c r="J428" s="211">
        <f>BK428</f>
        <v>0</v>
      </c>
      <c r="K428" s="197"/>
      <c r="L428" s="202"/>
      <c r="M428" s="203"/>
      <c r="N428" s="204"/>
      <c r="O428" s="204"/>
      <c r="P428" s="205">
        <f>SUM(P429:P446)</f>
        <v>0</v>
      </c>
      <c r="Q428" s="204"/>
      <c r="R428" s="205">
        <f>SUM(R429:R446)</f>
        <v>184.00877209999999</v>
      </c>
      <c r="S428" s="204"/>
      <c r="T428" s="206">
        <f>SUM(T429:T446)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07" t="s">
        <v>80</v>
      </c>
      <c r="AT428" s="208" t="s">
        <v>75</v>
      </c>
      <c r="AU428" s="208" t="s">
        <v>80</v>
      </c>
      <c r="AY428" s="207" t="s">
        <v>135</v>
      </c>
      <c r="BK428" s="209">
        <f>SUM(BK429:BK446)</f>
        <v>0</v>
      </c>
    </row>
    <row r="429" s="2" customFormat="1" ht="24.15" customHeight="1">
      <c r="A429" s="38"/>
      <c r="B429" s="39"/>
      <c r="C429" s="212" t="s">
        <v>1476</v>
      </c>
      <c r="D429" s="212" t="s">
        <v>137</v>
      </c>
      <c r="E429" s="213" t="s">
        <v>1477</v>
      </c>
      <c r="F429" s="214" t="s">
        <v>1478</v>
      </c>
      <c r="G429" s="215" t="s">
        <v>140</v>
      </c>
      <c r="H429" s="216">
        <v>128.97</v>
      </c>
      <c r="I429" s="217"/>
      <c r="J429" s="218">
        <f>ROUND(I429*H429,2)</f>
        <v>0</v>
      </c>
      <c r="K429" s="214" t="s">
        <v>141</v>
      </c>
      <c r="L429" s="44"/>
      <c r="M429" s="219" t="s">
        <v>19</v>
      </c>
      <c r="N429" s="220" t="s">
        <v>47</v>
      </c>
      <c r="O429" s="84"/>
      <c r="P429" s="221">
        <f>O429*H429</f>
        <v>0</v>
      </c>
      <c r="Q429" s="221">
        <v>0.11792999999999999</v>
      </c>
      <c r="R429" s="221">
        <f>Q429*H429</f>
        <v>15.209432099999999</v>
      </c>
      <c r="S429" s="221">
        <v>0</v>
      </c>
      <c r="T429" s="222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23" t="s">
        <v>142</v>
      </c>
      <c r="AT429" s="223" t="s">
        <v>137</v>
      </c>
      <c r="AU429" s="223" t="s">
        <v>87</v>
      </c>
      <c r="AY429" s="17" t="s">
        <v>135</v>
      </c>
      <c r="BE429" s="224">
        <f>IF(N429="základní",J429,0)</f>
        <v>0</v>
      </c>
      <c r="BF429" s="224">
        <f>IF(N429="snížená",J429,0)</f>
        <v>0</v>
      </c>
      <c r="BG429" s="224">
        <f>IF(N429="zákl. přenesená",J429,0)</f>
        <v>0</v>
      </c>
      <c r="BH429" s="224">
        <f>IF(N429="sníž. přenesená",J429,0)</f>
        <v>0</v>
      </c>
      <c r="BI429" s="224">
        <f>IF(N429="nulová",J429,0)</f>
        <v>0</v>
      </c>
      <c r="BJ429" s="17" t="s">
        <v>80</v>
      </c>
      <c r="BK429" s="224">
        <f>ROUND(I429*H429,2)</f>
        <v>0</v>
      </c>
      <c r="BL429" s="17" t="s">
        <v>142</v>
      </c>
      <c r="BM429" s="223" t="s">
        <v>1479</v>
      </c>
    </row>
    <row r="430" s="2" customFormat="1">
      <c r="A430" s="38"/>
      <c r="B430" s="39"/>
      <c r="C430" s="40"/>
      <c r="D430" s="225" t="s">
        <v>144</v>
      </c>
      <c r="E430" s="40"/>
      <c r="F430" s="226" t="s">
        <v>1480</v>
      </c>
      <c r="G430" s="40"/>
      <c r="H430" s="40"/>
      <c r="I430" s="227"/>
      <c r="J430" s="40"/>
      <c r="K430" s="40"/>
      <c r="L430" s="44"/>
      <c r="M430" s="228"/>
      <c r="N430" s="229"/>
      <c r="O430" s="84"/>
      <c r="P430" s="84"/>
      <c r="Q430" s="84"/>
      <c r="R430" s="84"/>
      <c r="S430" s="84"/>
      <c r="T430" s="85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144</v>
      </c>
      <c r="AU430" s="17" t="s">
        <v>87</v>
      </c>
    </row>
    <row r="431" s="14" customFormat="1">
      <c r="A431" s="14"/>
      <c r="B431" s="241"/>
      <c r="C431" s="242"/>
      <c r="D431" s="232" t="s">
        <v>146</v>
      </c>
      <c r="E431" s="243" t="s">
        <v>19</v>
      </c>
      <c r="F431" s="244" t="s">
        <v>1481</v>
      </c>
      <c r="G431" s="242"/>
      <c r="H431" s="245">
        <v>128.97</v>
      </c>
      <c r="I431" s="246"/>
      <c r="J431" s="242"/>
      <c r="K431" s="242"/>
      <c r="L431" s="247"/>
      <c r="M431" s="248"/>
      <c r="N431" s="249"/>
      <c r="O431" s="249"/>
      <c r="P431" s="249"/>
      <c r="Q431" s="249"/>
      <c r="R431" s="249"/>
      <c r="S431" s="249"/>
      <c r="T431" s="250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1" t="s">
        <v>146</v>
      </c>
      <c r="AU431" s="251" t="s">
        <v>87</v>
      </c>
      <c r="AV431" s="14" t="s">
        <v>87</v>
      </c>
      <c r="AW431" s="14" t="s">
        <v>37</v>
      </c>
      <c r="AX431" s="14" t="s">
        <v>80</v>
      </c>
      <c r="AY431" s="251" t="s">
        <v>135</v>
      </c>
    </row>
    <row r="432" s="2" customFormat="1" ht="16.5" customHeight="1">
      <c r="A432" s="38"/>
      <c r="B432" s="39"/>
      <c r="C432" s="264" t="s">
        <v>1482</v>
      </c>
      <c r="D432" s="264" t="s">
        <v>301</v>
      </c>
      <c r="E432" s="265" t="s">
        <v>1483</v>
      </c>
      <c r="F432" s="266" t="s">
        <v>1484</v>
      </c>
      <c r="G432" s="267" t="s">
        <v>368</v>
      </c>
      <c r="H432" s="268">
        <v>19</v>
      </c>
      <c r="I432" s="269"/>
      <c r="J432" s="270">
        <f>ROUND(I432*H432,2)</f>
        <v>0</v>
      </c>
      <c r="K432" s="266" t="s">
        <v>141</v>
      </c>
      <c r="L432" s="271"/>
      <c r="M432" s="272" t="s">
        <v>19</v>
      </c>
      <c r="N432" s="273" t="s">
        <v>47</v>
      </c>
      <c r="O432" s="84"/>
      <c r="P432" s="221">
        <f>O432*H432</f>
        <v>0</v>
      </c>
      <c r="Q432" s="221">
        <v>3.8658000000000001</v>
      </c>
      <c r="R432" s="221">
        <f>Q432*H432</f>
        <v>73.450199999999995</v>
      </c>
      <c r="S432" s="221">
        <v>0</v>
      </c>
      <c r="T432" s="222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23" t="s">
        <v>191</v>
      </c>
      <c r="AT432" s="223" t="s">
        <v>301</v>
      </c>
      <c r="AU432" s="223" t="s">
        <v>87</v>
      </c>
      <c r="AY432" s="17" t="s">
        <v>135</v>
      </c>
      <c r="BE432" s="224">
        <f>IF(N432="základní",J432,0)</f>
        <v>0</v>
      </c>
      <c r="BF432" s="224">
        <f>IF(N432="snížená",J432,0)</f>
        <v>0</v>
      </c>
      <c r="BG432" s="224">
        <f>IF(N432="zákl. přenesená",J432,0)</f>
        <v>0</v>
      </c>
      <c r="BH432" s="224">
        <f>IF(N432="sníž. přenesená",J432,0)</f>
        <v>0</v>
      </c>
      <c r="BI432" s="224">
        <f>IF(N432="nulová",J432,0)</f>
        <v>0</v>
      </c>
      <c r="BJ432" s="17" t="s">
        <v>80</v>
      </c>
      <c r="BK432" s="224">
        <f>ROUND(I432*H432,2)</f>
        <v>0</v>
      </c>
      <c r="BL432" s="17" t="s">
        <v>142</v>
      </c>
      <c r="BM432" s="223" t="s">
        <v>1485</v>
      </c>
    </row>
    <row r="433" s="2" customFormat="1" ht="16.5" customHeight="1">
      <c r="A433" s="38"/>
      <c r="B433" s="39"/>
      <c r="C433" s="264" t="s">
        <v>1486</v>
      </c>
      <c r="D433" s="264" t="s">
        <v>301</v>
      </c>
      <c r="E433" s="265" t="s">
        <v>1487</v>
      </c>
      <c r="F433" s="266" t="s">
        <v>1488</v>
      </c>
      <c r="G433" s="267" t="s">
        <v>368</v>
      </c>
      <c r="H433" s="268">
        <v>1</v>
      </c>
      <c r="I433" s="269"/>
      <c r="J433" s="270">
        <f>ROUND(I433*H433,2)</f>
        <v>0</v>
      </c>
      <c r="K433" s="266" t="s">
        <v>141</v>
      </c>
      <c r="L433" s="271"/>
      <c r="M433" s="272" t="s">
        <v>19</v>
      </c>
      <c r="N433" s="273" t="s">
        <v>47</v>
      </c>
      <c r="O433" s="84"/>
      <c r="P433" s="221">
        <f>O433*H433</f>
        <v>0</v>
      </c>
      <c r="Q433" s="221">
        <v>3.9992000000000001</v>
      </c>
      <c r="R433" s="221">
        <f>Q433*H433</f>
        <v>3.9992000000000001</v>
      </c>
      <c r="S433" s="221">
        <v>0</v>
      </c>
      <c r="T433" s="222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23" t="s">
        <v>191</v>
      </c>
      <c r="AT433" s="223" t="s">
        <v>301</v>
      </c>
      <c r="AU433" s="223" t="s">
        <v>87</v>
      </c>
      <c r="AY433" s="17" t="s">
        <v>135</v>
      </c>
      <c r="BE433" s="224">
        <f>IF(N433="základní",J433,0)</f>
        <v>0</v>
      </c>
      <c r="BF433" s="224">
        <f>IF(N433="snížená",J433,0)</f>
        <v>0</v>
      </c>
      <c r="BG433" s="224">
        <f>IF(N433="zákl. přenesená",J433,0)</f>
        <v>0</v>
      </c>
      <c r="BH433" s="224">
        <f>IF(N433="sníž. přenesená",J433,0)</f>
        <v>0</v>
      </c>
      <c r="BI433" s="224">
        <f>IF(N433="nulová",J433,0)</f>
        <v>0</v>
      </c>
      <c r="BJ433" s="17" t="s">
        <v>80</v>
      </c>
      <c r="BK433" s="224">
        <f>ROUND(I433*H433,2)</f>
        <v>0</v>
      </c>
      <c r="BL433" s="17" t="s">
        <v>142</v>
      </c>
      <c r="BM433" s="223" t="s">
        <v>1489</v>
      </c>
    </row>
    <row r="434" s="2" customFormat="1" ht="16.5" customHeight="1">
      <c r="A434" s="38"/>
      <c r="B434" s="39"/>
      <c r="C434" s="264" t="s">
        <v>1490</v>
      </c>
      <c r="D434" s="264" t="s">
        <v>301</v>
      </c>
      <c r="E434" s="265" t="s">
        <v>1491</v>
      </c>
      <c r="F434" s="266" t="s">
        <v>1492</v>
      </c>
      <c r="G434" s="267" t="s">
        <v>368</v>
      </c>
      <c r="H434" s="268">
        <v>1</v>
      </c>
      <c r="I434" s="269"/>
      <c r="J434" s="270">
        <f>ROUND(I434*H434,2)</f>
        <v>0</v>
      </c>
      <c r="K434" s="266" t="s">
        <v>141</v>
      </c>
      <c r="L434" s="271"/>
      <c r="M434" s="272" t="s">
        <v>19</v>
      </c>
      <c r="N434" s="273" t="s">
        <v>47</v>
      </c>
      <c r="O434" s="84"/>
      <c r="P434" s="221">
        <f>O434*H434</f>
        <v>0</v>
      </c>
      <c r="Q434" s="221">
        <v>3.7328000000000001</v>
      </c>
      <c r="R434" s="221">
        <f>Q434*H434</f>
        <v>3.7328000000000001</v>
      </c>
      <c r="S434" s="221">
        <v>0</v>
      </c>
      <c r="T434" s="222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3" t="s">
        <v>191</v>
      </c>
      <c r="AT434" s="223" t="s">
        <v>301</v>
      </c>
      <c r="AU434" s="223" t="s">
        <v>87</v>
      </c>
      <c r="AY434" s="17" t="s">
        <v>135</v>
      </c>
      <c r="BE434" s="224">
        <f>IF(N434="základní",J434,0)</f>
        <v>0</v>
      </c>
      <c r="BF434" s="224">
        <f>IF(N434="snížená",J434,0)</f>
        <v>0</v>
      </c>
      <c r="BG434" s="224">
        <f>IF(N434="zákl. přenesená",J434,0)</f>
        <v>0</v>
      </c>
      <c r="BH434" s="224">
        <f>IF(N434="sníž. přenesená",J434,0)</f>
        <v>0</v>
      </c>
      <c r="BI434" s="224">
        <f>IF(N434="nulová",J434,0)</f>
        <v>0</v>
      </c>
      <c r="BJ434" s="17" t="s">
        <v>80</v>
      </c>
      <c r="BK434" s="224">
        <f>ROUND(I434*H434,2)</f>
        <v>0</v>
      </c>
      <c r="BL434" s="17" t="s">
        <v>142</v>
      </c>
      <c r="BM434" s="223" t="s">
        <v>1493</v>
      </c>
    </row>
    <row r="435" s="2" customFormat="1" ht="16.5" customHeight="1">
      <c r="A435" s="38"/>
      <c r="B435" s="39"/>
      <c r="C435" s="264" t="s">
        <v>1494</v>
      </c>
      <c r="D435" s="264" t="s">
        <v>301</v>
      </c>
      <c r="E435" s="265" t="s">
        <v>1495</v>
      </c>
      <c r="F435" s="266" t="s">
        <v>1496</v>
      </c>
      <c r="G435" s="267" t="s">
        <v>368</v>
      </c>
      <c r="H435" s="268">
        <v>2</v>
      </c>
      <c r="I435" s="269"/>
      <c r="J435" s="270">
        <f>ROUND(I435*H435,2)</f>
        <v>0</v>
      </c>
      <c r="K435" s="266" t="s">
        <v>141</v>
      </c>
      <c r="L435" s="271"/>
      <c r="M435" s="272" t="s">
        <v>19</v>
      </c>
      <c r="N435" s="273" t="s">
        <v>47</v>
      </c>
      <c r="O435" s="84"/>
      <c r="P435" s="221">
        <f>O435*H435</f>
        <v>0</v>
      </c>
      <c r="Q435" s="221">
        <v>0.51500000000000001</v>
      </c>
      <c r="R435" s="221">
        <f>Q435*H435</f>
        <v>1.03</v>
      </c>
      <c r="S435" s="221">
        <v>0</v>
      </c>
      <c r="T435" s="222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3" t="s">
        <v>191</v>
      </c>
      <c r="AT435" s="223" t="s">
        <v>301</v>
      </c>
      <c r="AU435" s="223" t="s">
        <v>87</v>
      </c>
      <c r="AY435" s="17" t="s">
        <v>135</v>
      </c>
      <c r="BE435" s="224">
        <f>IF(N435="základní",J435,0)</f>
        <v>0</v>
      </c>
      <c r="BF435" s="224">
        <f>IF(N435="snížená",J435,0)</f>
        <v>0</v>
      </c>
      <c r="BG435" s="224">
        <f>IF(N435="zákl. přenesená",J435,0)</f>
        <v>0</v>
      </c>
      <c r="BH435" s="224">
        <f>IF(N435="sníž. přenesená",J435,0)</f>
        <v>0</v>
      </c>
      <c r="BI435" s="224">
        <f>IF(N435="nulová",J435,0)</f>
        <v>0</v>
      </c>
      <c r="BJ435" s="17" t="s">
        <v>80</v>
      </c>
      <c r="BK435" s="224">
        <f>ROUND(I435*H435,2)</f>
        <v>0</v>
      </c>
      <c r="BL435" s="17" t="s">
        <v>142</v>
      </c>
      <c r="BM435" s="223" t="s">
        <v>1497</v>
      </c>
    </row>
    <row r="436" s="13" customFormat="1">
      <c r="A436" s="13"/>
      <c r="B436" s="230"/>
      <c r="C436" s="231"/>
      <c r="D436" s="232" t="s">
        <v>146</v>
      </c>
      <c r="E436" s="233" t="s">
        <v>19</v>
      </c>
      <c r="F436" s="234" t="s">
        <v>1498</v>
      </c>
      <c r="G436" s="231"/>
      <c r="H436" s="233" t="s">
        <v>19</v>
      </c>
      <c r="I436" s="235"/>
      <c r="J436" s="231"/>
      <c r="K436" s="231"/>
      <c r="L436" s="236"/>
      <c r="M436" s="237"/>
      <c r="N436" s="238"/>
      <c r="O436" s="238"/>
      <c r="P436" s="238"/>
      <c r="Q436" s="238"/>
      <c r="R436" s="238"/>
      <c r="S436" s="238"/>
      <c r="T436" s="239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0" t="s">
        <v>146</v>
      </c>
      <c r="AU436" s="240" t="s">
        <v>87</v>
      </c>
      <c r="AV436" s="13" t="s">
        <v>80</v>
      </c>
      <c r="AW436" s="13" t="s">
        <v>37</v>
      </c>
      <c r="AX436" s="13" t="s">
        <v>76</v>
      </c>
      <c r="AY436" s="240" t="s">
        <v>135</v>
      </c>
    </row>
    <row r="437" s="14" customFormat="1">
      <c r="A437" s="14"/>
      <c r="B437" s="241"/>
      <c r="C437" s="242"/>
      <c r="D437" s="232" t="s">
        <v>146</v>
      </c>
      <c r="E437" s="243" t="s">
        <v>19</v>
      </c>
      <c r="F437" s="244" t="s">
        <v>80</v>
      </c>
      <c r="G437" s="242"/>
      <c r="H437" s="245">
        <v>1</v>
      </c>
      <c r="I437" s="246"/>
      <c r="J437" s="242"/>
      <c r="K437" s="242"/>
      <c r="L437" s="247"/>
      <c r="M437" s="248"/>
      <c r="N437" s="249"/>
      <c r="O437" s="249"/>
      <c r="P437" s="249"/>
      <c r="Q437" s="249"/>
      <c r="R437" s="249"/>
      <c r="S437" s="249"/>
      <c r="T437" s="250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1" t="s">
        <v>146</v>
      </c>
      <c r="AU437" s="251" t="s">
        <v>87</v>
      </c>
      <c r="AV437" s="14" t="s">
        <v>87</v>
      </c>
      <c r="AW437" s="14" t="s">
        <v>37</v>
      </c>
      <c r="AX437" s="14" t="s">
        <v>76</v>
      </c>
      <c r="AY437" s="251" t="s">
        <v>135</v>
      </c>
    </row>
    <row r="438" s="13" customFormat="1">
      <c r="A438" s="13"/>
      <c r="B438" s="230"/>
      <c r="C438" s="231"/>
      <c r="D438" s="232" t="s">
        <v>146</v>
      </c>
      <c r="E438" s="233" t="s">
        <v>19</v>
      </c>
      <c r="F438" s="234" t="s">
        <v>1499</v>
      </c>
      <c r="G438" s="231"/>
      <c r="H438" s="233" t="s">
        <v>19</v>
      </c>
      <c r="I438" s="235"/>
      <c r="J438" s="231"/>
      <c r="K438" s="231"/>
      <c r="L438" s="236"/>
      <c r="M438" s="237"/>
      <c r="N438" s="238"/>
      <c r="O438" s="238"/>
      <c r="P438" s="238"/>
      <c r="Q438" s="238"/>
      <c r="R438" s="238"/>
      <c r="S438" s="238"/>
      <c r="T438" s="239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0" t="s">
        <v>146</v>
      </c>
      <c r="AU438" s="240" t="s">
        <v>87</v>
      </c>
      <c r="AV438" s="13" t="s">
        <v>80</v>
      </c>
      <c r="AW438" s="13" t="s">
        <v>37</v>
      </c>
      <c r="AX438" s="13" t="s">
        <v>76</v>
      </c>
      <c r="AY438" s="240" t="s">
        <v>135</v>
      </c>
    </row>
    <row r="439" s="14" customFormat="1">
      <c r="A439" s="14"/>
      <c r="B439" s="241"/>
      <c r="C439" s="242"/>
      <c r="D439" s="232" t="s">
        <v>146</v>
      </c>
      <c r="E439" s="243" t="s">
        <v>19</v>
      </c>
      <c r="F439" s="244" t="s">
        <v>80</v>
      </c>
      <c r="G439" s="242"/>
      <c r="H439" s="245">
        <v>1</v>
      </c>
      <c r="I439" s="246"/>
      <c r="J439" s="242"/>
      <c r="K439" s="242"/>
      <c r="L439" s="247"/>
      <c r="M439" s="248"/>
      <c r="N439" s="249"/>
      <c r="O439" s="249"/>
      <c r="P439" s="249"/>
      <c r="Q439" s="249"/>
      <c r="R439" s="249"/>
      <c r="S439" s="249"/>
      <c r="T439" s="250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1" t="s">
        <v>146</v>
      </c>
      <c r="AU439" s="251" t="s">
        <v>87</v>
      </c>
      <c r="AV439" s="14" t="s">
        <v>87</v>
      </c>
      <c r="AW439" s="14" t="s">
        <v>37</v>
      </c>
      <c r="AX439" s="14" t="s">
        <v>76</v>
      </c>
      <c r="AY439" s="251" t="s">
        <v>135</v>
      </c>
    </row>
    <row r="440" s="15" customFormat="1">
      <c r="A440" s="15"/>
      <c r="B440" s="252"/>
      <c r="C440" s="253"/>
      <c r="D440" s="232" t="s">
        <v>146</v>
      </c>
      <c r="E440" s="254" t="s">
        <v>19</v>
      </c>
      <c r="F440" s="255" t="s">
        <v>183</v>
      </c>
      <c r="G440" s="253"/>
      <c r="H440" s="256">
        <v>2</v>
      </c>
      <c r="I440" s="257"/>
      <c r="J440" s="253"/>
      <c r="K440" s="253"/>
      <c r="L440" s="258"/>
      <c r="M440" s="259"/>
      <c r="N440" s="260"/>
      <c r="O440" s="260"/>
      <c r="P440" s="260"/>
      <c r="Q440" s="260"/>
      <c r="R440" s="260"/>
      <c r="S440" s="260"/>
      <c r="T440" s="261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62" t="s">
        <v>146</v>
      </c>
      <c r="AU440" s="262" t="s">
        <v>87</v>
      </c>
      <c r="AV440" s="15" t="s">
        <v>142</v>
      </c>
      <c r="AW440" s="15" t="s">
        <v>37</v>
      </c>
      <c r="AX440" s="15" t="s">
        <v>80</v>
      </c>
      <c r="AY440" s="262" t="s">
        <v>135</v>
      </c>
    </row>
    <row r="441" s="2" customFormat="1" ht="16.5" customHeight="1">
      <c r="A441" s="38"/>
      <c r="B441" s="39"/>
      <c r="C441" s="212" t="s">
        <v>1500</v>
      </c>
      <c r="D441" s="212" t="s">
        <v>137</v>
      </c>
      <c r="E441" s="213" t="s">
        <v>1501</v>
      </c>
      <c r="F441" s="214" t="s">
        <v>1502</v>
      </c>
      <c r="G441" s="215" t="s">
        <v>883</v>
      </c>
      <c r="H441" s="216">
        <v>2</v>
      </c>
      <c r="I441" s="217"/>
      <c r="J441" s="218">
        <f>ROUND(I441*H441,2)</f>
        <v>0</v>
      </c>
      <c r="K441" s="214" t="s">
        <v>19</v>
      </c>
      <c r="L441" s="44"/>
      <c r="M441" s="219" t="s">
        <v>19</v>
      </c>
      <c r="N441" s="220" t="s">
        <v>47</v>
      </c>
      <c r="O441" s="84"/>
      <c r="P441" s="221">
        <f>O441*H441</f>
        <v>0</v>
      </c>
      <c r="Q441" s="221">
        <v>0.11792999999999999</v>
      </c>
      <c r="R441" s="221">
        <f>Q441*H441</f>
        <v>0.23585999999999999</v>
      </c>
      <c r="S441" s="221">
        <v>0</v>
      </c>
      <c r="T441" s="222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3" t="s">
        <v>142</v>
      </c>
      <c r="AT441" s="223" t="s">
        <v>137</v>
      </c>
      <c r="AU441" s="223" t="s">
        <v>87</v>
      </c>
      <c r="AY441" s="17" t="s">
        <v>135</v>
      </c>
      <c r="BE441" s="224">
        <f>IF(N441="základní",J441,0)</f>
        <v>0</v>
      </c>
      <c r="BF441" s="224">
        <f>IF(N441="snížená",J441,0)</f>
        <v>0</v>
      </c>
      <c r="BG441" s="224">
        <f>IF(N441="zákl. přenesená",J441,0)</f>
        <v>0</v>
      </c>
      <c r="BH441" s="224">
        <f>IF(N441="sníž. přenesená",J441,0)</f>
        <v>0</v>
      </c>
      <c r="BI441" s="224">
        <f>IF(N441="nulová",J441,0)</f>
        <v>0</v>
      </c>
      <c r="BJ441" s="17" t="s">
        <v>80</v>
      </c>
      <c r="BK441" s="224">
        <f>ROUND(I441*H441,2)</f>
        <v>0</v>
      </c>
      <c r="BL441" s="17" t="s">
        <v>142</v>
      </c>
      <c r="BM441" s="223" t="s">
        <v>1503</v>
      </c>
    </row>
    <row r="442" s="2" customFormat="1" ht="16.5" customHeight="1">
      <c r="A442" s="38"/>
      <c r="B442" s="39"/>
      <c r="C442" s="212" t="s">
        <v>1504</v>
      </c>
      <c r="D442" s="212" t="s">
        <v>137</v>
      </c>
      <c r="E442" s="213" t="s">
        <v>1505</v>
      </c>
      <c r="F442" s="214" t="s">
        <v>1506</v>
      </c>
      <c r="G442" s="215" t="s">
        <v>229</v>
      </c>
      <c r="H442" s="216">
        <v>6</v>
      </c>
      <c r="I442" s="217"/>
      <c r="J442" s="218">
        <f>ROUND(I442*H442,2)</f>
        <v>0</v>
      </c>
      <c r="K442" s="214" t="s">
        <v>19</v>
      </c>
      <c r="L442" s="44"/>
      <c r="M442" s="219" t="s">
        <v>19</v>
      </c>
      <c r="N442" s="220" t="s">
        <v>47</v>
      </c>
      <c r="O442" s="84"/>
      <c r="P442" s="221">
        <f>O442*H442</f>
        <v>0</v>
      </c>
      <c r="Q442" s="221">
        <v>0.016879999999999999</v>
      </c>
      <c r="R442" s="221">
        <f>Q442*H442</f>
        <v>0.10128</v>
      </c>
      <c r="S442" s="221">
        <v>0</v>
      </c>
      <c r="T442" s="222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3" t="s">
        <v>142</v>
      </c>
      <c r="AT442" s="223" t="s">
        <v>137</v>
      </c>
      <c r="AU442" s="223" t="s">
        <v>87</v>
      </c>
      <c r="AY442" s="17" t="s">
        <v>135</v>
      </c>
      <c r="BE442" s="224">
        <f>IF(N442="základní",J442,0)</f>
        <v>0</v>
      </c>
      <c r="BF442" s="224">
        <f>IF(N442="snížená",J442,0)</f>
        <v>0</v>
      </c>
      <c r="BG442" s="224">
        <f>IF(N442="zákl. přenesená",J442,0)</f>
        <v>0</v>
      </c>
      <c r="BH442" s="224">
        <f>IF(N442="sníž. přenesená",J442,0)</f>
        <v>0</v>
      </c>
      <c r="BI442" s="224">
        <f>IF(N442="nulová",J442,0)</f>
        <v>0</v>
      </c>
      <c r="BJ442" s="17" t="s">
        <v>80</v>
      </c>
      <c r="BK442" s="224">
        <f>ROUND(I442*H442,2)</f>
        <v>0</v>
      </c>
      <c r="BL442" s="17" t="s">
        <v>142</v>
      </c>
      <c r="BM442" s="223" t="s">
        <v>1507</v>
      </c>
    </row>
    <row r="443" s="2" customFormat="1">
      <c r="A443" s="38"/>
      <c r="B443" s="39"/>
      <c r="C443" s="40"/>
      <c r="D443" s="232" t="s">
        <v>232</v>
      </c>
      <c r="E443" s="40"/>
      <c r="F443" s="263" t="s">
        <v>1508</v>
      </c>
      <c r="G443" s="40"/>
      <c r="H443" s="40"/>
      <c r="I443" s="227"/>
      <c r="J443" s="40"/>
      <c r="K443" s="40"/>
      <c r="L443" s="44"/>
      <c r="M443" s="228"/>
      <c r="N443" s="229"/>
      <c r="O443" s="84"/>
      <c r="P443" s="84"/>
      <c r="Q443" s="84"/>
      <c r="R443" s="84"/>
      <c r="S443" s="84"/>
      <c r="T443" s="85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232</v>
      </c>
      <c r="AU443" s="17" t="s">
        <v>87</v>
      </c>
    </row>
    <row r="444" s="2" customFormat="1" ht="21.75" customHeight="1">
      <c r="A444" s="38"/>
      <c r="B444" s="39"/>
      <c r="C444" s="212" t="s">
        <v>1509</v>
      </c>
      <c r="D444" s="212" t="s">
        <v>137</v>
      </c>
      <c r="E444" s="213" t="s">
        <v>414</v>
      </c>
      <c r="F444" s="214" t="s">
        <v>415</v>
      </c>
      <c r="G444" s="215" t="s">
        <v>140</v>
      </c>
      <c r="H444" s="216">
        <v>250</v>
      </c>
      <c r="I444" s="217"/>
      <c r="J444" s="218">
        <f>ROUND(I444*H444,2)</f>
        <v>0</v>
      </c>
      <c r="K444" s="214" t="s">
        <v>141</v>
      </c>
      <c r="L444" s="44"/>
      <c r="M444" s="219" t="s">
        <v>19</v>
      </c>
      <c r="N444" s="220" t="s">
        <v>47</v>
      </c>
      <c r="O444" s="84"/>
      <c r="P444" s="221">
        <f>O444*H444</f>
        <v>0</v>
      </c>
      <c r="Q444" s="221">
        <v>0.34499999999999997</v>
      </c>
      <c r="R444" s="221">
        <f>Q444*H444</f>
        <v>86.25</v>
      </c>
      <c r="S444" s="221">
        <v>0</v>
      </c>
      <c r="T444" s="222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3" t="s">
        <v>142</v>
      </c>
      <c r="AT444" s="223" t="s">
        <v>137</v>
      </c>
      <c r="AU444" s="223" t="s">
        <v>87</v>
      </c>
      <c r="AY444" s="17" t="s">
        <v>135</v>
      </c>
      <c r="BE444" s="224">
        <f>IF(N444="základní",J444,0)</f>
        <v>0</v>
      </c>
      <c r="BF444" s="224">
        <f>IF(N444="snížená",J444,0)</f>
        <v>0</v>
      </c>
      <c r="BG444" s="224">
        <f>IF(N444="zákl. přenesená",J444,0)</f>
        <v>0</v>
      </c>
      <c r="BH444" s="224">
        <f>IF(N444="sníž. přenesená",J444,0)</f>
        <v>0</v>
      </c>
      <c r="BI444" s="224">
        <f>IF(N444="nulová",J444,0)</f>
        <v>0</v>
      </c>
      <c r="BJ444" s="17" t="s">
        <v>80</v>
      </c>
      <c r="BK444" s="224">
        <f>ROUND(I444*H444,2)</f>
        <v>0</v>
      </c>
      <c r="BL444" s="17" t="s">
        <v>142</v>
      </c>
      <c r="BM444" s="223" t="s">
        <v>1510</v>
      </c>
    </row>
    <row r="445" s="2" customFormat="1">
      <c r="A445" s="38"/>
      <c r="B445" s="39"/>
      <c r="C445" s="40"/>
      <c r="D445" s="225" t="s">
        <v>144</v>
      </c>
      <c r="E445" s="40"/>
      <c r="F445" s="226" t="s">
        <v>417</v>
      </c>
      <c r="G445" s="40"/>
      <c r="H445" s="40"/>
      <c r="I445" s="227"/>
      <c r="J445" s="40"/>
      <c r="K445" s="40"/>
      <c r="L445" s="44"/>
      <c r="M445" s="228"/>
      <c r="N445" s="229"/>
      <c r="O445" s="84"/>
      <c r="P445" s="84"/>
      <c r="Q445" s="84"/>
      <c r="R445" s="84"/>
      <c r="S445" s="84"/>
      <c r="T445" s="85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144</v>
      </c>
      <c r="AU445" s="17" t="s">
        <v>87</v>
      </c>
    </row>
    <row r="446" s="14" customFormat="1">
      <c r="A446" s="14"/>
      <c r="B446" s="241"/>
      <c r="C446" s="242"/>
      <c r="D446" s="232" t="s">
        <v>146</v>
      </c>
      <c r="E446" s="243" t="s">
        <v>19</v>
      </c>
      <c r="F446" s="244" t="s">
        <v>1511</v>
      </c>
      <c r="G446" s="242"/>
      <c r="H446" s="245">
        <v>250</v>
      </c>
      <c r="I446" s="246"/>
      <c r="J446" s="242"/>
      <c r="K446" s="242"/>
      <c r="L446" s="247"/>
      <c r="M446" s="248"/>
      <c r="N446" s="249"/>
      <c r="O446" s="249"/>
      <c r="P446" s="249"/>
      <c r="Q446" s="249"/>
      <c r="R446" s="249"/>
      <c r="S446" s="249"/>
      <c r="T446" s="250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1" t="s">
        <v>146</v>
      </c>
      <c r="AU446" s="251" t="s">
        <v>87</v>
      </c>
      <c r="AV446" s="14" t="s">
        <v>87</v>
      </c>
      <c r="AW446" s="14" t="s">
        <v>37</v>
      </c>
      <c r="AX446" s="14" t="s">
        <v>80</v>
      </c>
      <c r="AY446" s="251" t="s">
        <v>135</v>
      </c>
    </row>
    <row r="447" s="12" customFormat="1" ht="22.8" customHeight="1">
      <c r="A447" s="12"/>
      <c r="B447" s="196"/>
      <c r="C447" s="197"/>
      <c r="D447" s="198" t="s">
        <v>75</v>
      </c>
      <c r="E447" s="210" t="s">
        <v>1512</v>
      </c>
      <c r="F447" s="210" t="s">
        <v>1513</v>
      </c>
      <c r="G447" s="197"/>
      <c r="H447" s="197"/>
      <c r="I447" s="200"/>
      <c r="J447" s="211">
        <f>BK447</f>
        <v>0</v>
      </c>
      <c r="K447" s="197"/>
      <c r="L447" s="202"/>
      <c r="M447" s="203"/>
      <c r="N447" s="204"/>
      <c r="O447" s="204"/>
      <c r="P447" s="205">
        <f>SUM(P448:P455)</f>
        <v>0</v>
      </c>
      <c r="Q447" s="204"/>
      <c r="R447" s="205">
        <f>SUM(R448:R455)</f>
        <v>34.899300000000004</v>
      </c>
      <c r="S447" s="204"/>
      <c r="T447" s="206">
        <f>SUM(T448:T455)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07" t="s">
        <v>80</v>
      </c>
      <c r="AT447" s="208" t="s">
        <v>75</v>
      </c>
      <c r="AU447" s="208" t="s">
        <v>80</v>
      </c>
      <c r="AY447" s="207" t="s">
        <v>135</v>
      </c>
      <c r="BK447" s="209">
        <f>SUM(BK448:BK455)</f>
        <v>0</v>
      </c>
    </row>
    <row r="448" s="2" customFormat="1" ht="24.15" customHeight="1">
      <c r="A448" s="38"/>
      <c r="B448" s="39"/>
      <c r="C448" s="212" t="s">
        <v>1514</v>
      </c>
      <c r="D448" s="212" t="s">
        <v>137</v>
      </c>
      <c r="E448" s="213" t="s">
        <v>1359</v>
      </c>
      <c r="F448" s="214" t="s">
        <v>1360</v>
      </c>
      <c r="G448" s="215" t="s">
        <v>140</v>
      </c>
      <c r="H448" s="216">
        <v>102</v>
      </c>
      <c r="I448" s="217"/>
      <c r="J448" s="218">
        <f>ROUND(I448*H448,2)</f>
        <v>0</v>
      </c>
      <c r="K448" s="214" t="s">
        <v>141</v>
      </c>
      <c r="L448" s="44"/>
      <c r="M448" s="219" t="s">
        <v>19</v>
      </c>
      <c r="N448" s="220" t="s">
        <v>47</v>
      </c>
      <c r="O448" s="84"/>
      <c r="P448" s="221">
        <f>O448*H448</f>
        <v>0</v>
      </c>
      <c r="Q448" s="221">
        <v>0.10373</v>
      </c>
      <c r="R448" s="221">
        <f>Q448*H448</f>
        <v>10.58046</v>
      </c>
      <c r="S448" s="221">
        <v>0</v>
      </c>
      <c r="T448" s="222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23" t="s">
        <v>142</v>
      </c>
      <c r="AT448" s="223" t="s">
        <v>137</v>
      </c>
      <c r="AU448" s="223" t="s">
        <v>87</v>
      </c>
      <c r="AY448" s="17" t="s">
        <v>135</v>
      </c>
      <c r="BE448" s="224">
        <f>IF(N448="základní",J448,0)</f>
        <v>0</v>
      </c>
      <c r="BF448" s="224">
        <f>IF(N448="snížená",J448,0)</f>
        <v>0</v>
      </c>
      <c r="BG448" s="224">
        <f>IF(N448="zákl. přenesená",J448,0)</f>
        <v>0</v>
      </c>
      <c r="BH448" s="224">
        <f>IF(N448="sníž. přenesená",J448,0)</f>
        <v>0</v>
      </c>
      <c r="BI448" s="224">
        <f>IF(N448="nulová",J448,0)</f>
        <v>0</v>
      </c>
      <c r="BJ448" s="17" t="s">
        <v>80</v>
      </c>
      <c r="BK448" s="224">
        <f>ROUND(I448*H448,2)</f>
        <v>0</v>
      </c>
      <c r="BL448" s="17" t="s">
        <v>142</v>
      </c>
      <c r="BM448" s="223" t="s">
        <v>1515</v>
      </c>
    </row>
    <row r="449" s="2" customFormat="1">
      <c r="A449" s="38"/>
      <c r="B449" s="39"/>
      <c r="C449" s="40"/>
      <c r="D449" s="225" t="s">
        <v>144</v>
      </c>
      <c r="E449" s="40"/>
      <c r="F449" s="226" t="s">
        <v>1362</v>
      </c>
      <c r="G449" s="40"/>
      <c r="H449" s="40"/>
      <c r="I449" s="227"/>
      <c r="J449" s="40"/>
      <c r="K449" s="40"/>
      <c r="L449" s="44"/>
      <c r="M449" s="228"/>
      <c r="N449" s="229"/>
      <c r="O449" s="84"/>
      <c r="P449" s="84"/>
      <c r="Q449" s="84"/>
      <c r="R449" s="84"/>
      <c r="S449" s="84"/>
      <c r="T449" s="85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144</v>
      </c>
      <c r="AU449" s="17" t="s">
        <v>87</v>
      </c>
    </row>
    <row r="450" s="2" customFormat="1" ht="16.5" customHeight="1">
      <c r="A450" s="38"/>
      <c r="B450" s="39"/>
      <c r="C450" s="212" t="s">
        <v>1516</v>
      </c>
      <c r="D450" s="212" t="s">
        <v>137</v>
      </c>
      <c r="E450" s="213" t="s">
        <v>453</v>
      </c>
      <c r="F450" s="214" t="s">
        <v>454</v>
      </c>
      <c r="G450" s="215" t="s">
        <v>140</v>
      </c>
      <c r="H450" s="216">
        <v>102</v>
      </c>
      <c r="I450" s="217"/>
      <c r="J450" s="218">
        <f>ROUND(I450*H450,2)</f>
        <v>0</v>
      </c>
      <c r="K450" s="214" t="s">
        <v>141</v>
      </c>
      <c r="L450" s="44"/>
      <c r="M450" s="219" t="s">
        <v>19</v>
      </c>
      <c r="N450" s="220" t="s">
        <v>47</v>
      </c>
      <c r="O450" s="84"/>
      <c r="P450" s="221">
        <f>O450*H450</f>
        <v>0</v>
      </c>
      <c r="Q450" s="221">
        <v>0.00071000000000000002</v>
      </c>
      <c r="R450" s="221">
        <f>Q450*H450</f>
        <v>0.072419999999999998</v>
      </c>
      <c r="S450" s="221">
        <v>0</v>
      </c>
      <c r="T450" s="222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3" t="s">
        <v>142</v>
      </c>
      <c r="AT450" s="223" t="s">
        <v>137</v>
      </c>
      <c r="AU450" s="223" t="s">
        <v>87</v>
      </c>
      <c r="AY450" s="17" t="s">
        <v>135</v>
      </c>
      <c r="BE450" s="224">
        <f>IF(N450="základní",J450,0)</f>
        <v>0</v>
      </c>
      <c r="BF450" s="224">
        <f>IF(N450="snížená",J450,0)</f>
        <v>0</v>
      </c>
      <c r="BG450" s="224">
        <f>IF(N450="zákl. přenesená",J450,0)</f>
        <v>0</v>
      </c>
      <c r="BH450" s="224">
        <f>IF(N450="sníž. přenesená",J450,0)</f>
        <v>0</v>
      </c>
      <c r="BI450" s="224">
        <f>IF(N450="nulová",J450,0)</f>
        <v>0</v>
      </c>
      <c r="BJ450" s="17" t="s">
        <v>80</v>
      </c>
      <c r="BK450" s="224">
        <f>ROUND(I450*H450,2)</f>
        <v>0</v>
      </c>
      <c r="BL450" s="17" t="s">
        <v>142</v>
      </c>
      <c r="BM450" s="223" t="s">
        <v>1517</v>
      </c>
    </row>
    <row r="451" s="2" customFormat="1">
      <c r="A451" s="38"/>
      <c r="B451" s="39"/>
      <c r="C451" s="40"/>
      <c r="D451" s="225" t="s">
        <v>144</v>
      </c>
      <c r="E451" s="40"/>
      <c r="F451" s="226" t="s">
        <v>456</v>
      </c>
      <c r="G451" s="40"/>
      <c r="H451" s="40"/>
      <c r="I451" s="227"/>
      <c r="J451" s="40"/>
      <c r="K451" s="40"/>
      <c r="L451" s="44"/>
      <c r="M451" s="228"/>
      <c r="N451" s="229"/>
      <c r="O451" s="84"/>
      <c r="P451" s="84"/>
      <c r="Q451" s="84"/>
      <c r="R451" s="84"/>
      <c r="S451" s="84"/>
      <c r="T451" s="85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144</v>
      </c>
      <c r="AU451" s="17" t="s">
        <v>87</v>
      </c>
    </row>
    <row r="452" s="2" customFormat="1" ht="24.15" customHeight="1">
      <c r="A452" s="38"/>
      <c r="B452" s="39"/>
      <c r="C452" s="212" t="s">
        <v>1518</v>
      </c>
      <c r="D452" s="212" t="s">
        <v>137</v>
      </c>
      <c r="E452" s="213" t="s">
        <v>1519</v>
      </c>
      <c r="F452" s="214" t="s">
        <v>1520</v>
      </c>
      <c r="G452" s="215" t="s">
        <v>140</v>
      </c>
      <c r="H452" s="216">
        <v>102</v>
      </c>
      <c r="I452" s="217"/>
      <c r="J452" s="218">
        <f>ROUND(I452*H452,2)</f>
        <v>0</v>
      </c>
      <c r="K452" s="214" t="s">
        <v>141</v>
      </c>
      <c r="L452" s="44"/>
      <c r="M452" s="219" t="s">
        <v>19</v>
      </c>
      <c r="N452" s="220" t="s">
        <v>47</v>
      </c>
      <c r="O452" s="84"/>
      <c r="P452" s="221">
        <f>O452*H452</f>
        <v>0</v>
      </c>
      <c r="Q452" s="221">
        <v>0.23737</v>
      </c>
      <c r="R452" s="221">
        <f>Q452*H452</f>
        <v>24.211739999999999</v>
      </c>
      <c r="S452" s="221">
        <v>0</v>
      </c>
      <c r="T452" s="222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23" t="s">
        <v>142</v>
      </c>
      <c r="AT452" s="223" t="s">
        <v>137</v>
      </c>
      <c r="AU452" s="223" t="s">
        <v>87</v>
      </c>
      <c r="AY452" s="17" t="s">
        <v>135</v>
      </c>
      <c r="BE452" s="224">
        <f>IF(N452="základní",J452,0)</f>
        <v>0</v>
      </c>
      <c r="BF452" s="224">
        <f>IF(N452="snížená",J452,0)</f>
        <v>0</v>
      </c>
      <c r="BG452" s="224">
        <f>IF(N452="zákl. přenesená",J452,0)</f>
        <v>0</v>
      </c>
      <c r="BH452" s="224">
        <f>IF(N452="sníž. přenesená",J452,0)</f>
        <v>0</v>
      </c>
      <c r="BI452" s="224">
        <f>IF(N452="nulová",J452,0)</f>
        <v>0</v>
      </c>
      <c r="BJ452" s="17" t="s">
        <v>80</v>
      </c>
      <c r="BK452" s="224">
        <f>ROUND(I452*H452,2)</f>
        <v>0</v>
      </c>
      <c r="BL452" s="17" t="s">
        <v>142</v>
      </c>
      <c r="BM452" s="223" t="s">
        <v>1521</v>
      </c>
    </row>
    <row r="453" s="2" customFormat="1">
      <c r="A453" s="38"/>
      <c r="B453" s="39"/>
      <c r="C453" s="40"/>
      <c r="D453" s="225" t="s">
        <v>144</v>
      </c>
      <c r="E453" s="40"/>
      <c r="F453" s="226" t="s">
        <v>1522</v>
      </c>
      <c r="G453" s="40"/>
      <c r="H453" s="40"/>
      <c r="I453" s="227"/>
      <c r="J453" s="40"/>
      <c r="K453" s="40"/>
      <c r="L453" s="44"/>
      <c r="M453" s="228"/>
      <c r="N453" s="229"/>
      <c r="O453" s="84"/>
      <c r="P453" s="84"/>
      <c r="Q453" s="84"/>
      <c r="R453" s="84"/>
      <c r="S453" s="84"/>
      <c r="T453" s="85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144</v>
      </c>
      <c r="AU453" s="17" t="s">
        <v>87</v>
      </c>
    </row>
    <row r="454" s="2" customFormat="1" ht="16.5" customHeight="1">
      <c r="A454" s="38"/>
      <c r="B454" s="39"/>
      <c r="C454" s="212" t="s">
        <v>1523</v>
      </c>
      <c r="D454" s="212" t="s">
        <v>137</v>
      </c>
      <c r="E454" s="213" t="s">
        <v>446</v>
      </c>
      <c r="F454" s="214" t="s">
        <v>447</v>
      </c>
      <c r="G454" s="215" t="s">
        <v>140</v>
      </c>
      <c r="H454" s="216">
        <v>102</v>
      </c>
      <c r="I454" s="217"/>
      <c r="J454" s="218">
        <f>ROUND(I454*H454,2)</f>
        <v>0</v>
      </c>
      <c r="K454" s="214" t="s">
        <v>141</v>
      </c>
      <c r="L454" s="44"/>
      <c r="M454" s="219" t="s">
        <v>19</v>
      </c>
      <c r="N454" s="220" t="s">
        <v>47</v>
      </c>
      <c r="O454" s="84"/>
      <c r="P454" s="221">
        <f>O454*H454</f>
        <v>0</v>
      </c>
      <c r="Q454" s="221">
        <v>0.00034000000000000002</v>
      </c>
      <c r="R454" s="221">
        <f>Q454*H454</f>
        <v>0.034680000000000002</v>
      </c>
      <c r="S454" s="221">
        <v>0</v>
      </c>
      <c r="T454" s="222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3" t="s">
        <v>142</v>
      </c>
      <c r="AT454" s="223" t="s">
        <v>137</v>
      </c>
      <c r="AU454" s="223" t="s">
        <v>87</v>
      </c>
      <c r="AY454" s="17" t="s">
        <v>135</v>
      </c>
      <c r="BE454" s="224">
        <f>IF(N454="základní",J454,0)</f>
        <v>0</v>
      </c>
      <c r="BF454" s="224">
        <f>IF(N454="snížená",J454,0)</f>
        <v>0</v>
      </c>
      <c r="BG454" s="224">
        <f>IF(N454="zákl. přenesená",J454,0)</f>
        <v>0</v>
      </c>
      <c r="BH454" s="224">
        <f>IF(N454="sníž. přenesená",J454,0)</f>
        <v>0</v>
      </c>
      <c r="BI454" s="224">
        <f>IF(N454="nulová",J454,0)</f>
        <v>0</v>
      </c>
      <c r="BJ454" s="17" t="s">
        <v>80</v>
      </c>
      <c r="BK454" s="224">
        <f>ROUND(I454*H454,2)</f>
        <v>0</v>
      </c>
      <c r="BL454" s="17" t="s">
        <v>142</v>
      </c>
      <c r="BM454" s="223" t="s">
        <v>1524</v>
      </c>
    </row>
    <row r="455" s="2" customFormat="1">
      <c r="A455" s="38"/>
      <c r="B455" s="39"/>
      <c r="C455" s="40"/>
      <c r="D455" s="225" t="s">
        <v>144</v>
      </c>
      <c r="E455" s="40"/>
      <c r="F455" s="226" t="s">
        <v>449</v>
      </c>
      <c r="G455" s="40"/>
      <c r="H455" s="40"/>
      <c r="I455" s="227"/>
      <c r="J455" s="40"/>
      <c r="K455" s="40"/>
      <c r="L455" s="44"/>
      <c r="M455" s="228"/>
      <c r="N455" s="229"/>
      <c r="O455" s="84"/>
      <c r="P455" s="84"/>
      <c r="Q455" s="84"/>
      <c r="R455" s="84"/>
      <c r="S455" s="84"/>
      <c r="T455" s="85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144</v>
      </c>
      <c r="AU455" s="17" t="s">
        <v>87</v>
      </c>
    </row>
    <row r="456" s="12" customFormat="1" ht="22.8" customHeight="1">
      <c r="A456" s="12"/>
      <c r="B456" s="196"/>
      <c r="C456" s="197"/>
      <c r="D456" s="198" t="s">
        <v>75</v>
      </c>
      <c r="E456" s="210" t="s">
        <v>1525</v>
      </c>
      <c r="F456" s="210" t="s">
        <v>1526</v>
      </c>
      <c r="G456" s="197"/>
      <c r="H456" s="197"/>
      <c r="I456" s="200"/>
      <c r="J456" s="211">
        <f>BK456</f>
        <v>0</v>
      </c>
      <c r="K456" s="197"/>
      <c r="L456" s="202"/>
      <c r="M456" s="203"/>
      <c r="N456" s="204"/>
      <c r="O456" s="204"/>
      <c r="P456" s="205">
        <f>SUM(P457:P460)</f>
        <v>0</v>
      </c>
      <c r="Q456" s="204"/>
      <c r="R456" s="205">
        <f>SUM(R457:R460)</f>
        <v>0.31323000000000001</v>
      </c>
      <c r="S456" s="204"/>
      <c r="T456" s="206">
        <f>SUM(T457:T460)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07" t="s">
        <v>80</v>
      </c>
      <c r="AT456" s="208" t="s">
        <v>75</v>
      </c>
      <c r="AU456" s="208" t="s">
        <v>80</v>
      </c>
      <c r="AY456" s="207" t="s">
        <v>135</v>
      </c>
      <c r="BK456" s="209">
        <f>SUM(BK457:BK460)</f>
        <v>0</v>
      </c>
    </row>
    <row r="457" s="2" customFormat="1" ht="24.15" customHeight="1">
      <c r="A457" s="38"/>
      <c r="B457" s="39"/>
      <c r="C457" s="212" t="s">
        <v>1527</v>
      </c>
      <c r="D457" s="212" t="s">
        <v>137</v>
      </c>
      <c r="E457" s="213" t="s">
        <v>458</v>
      </c>
      <c r="F457" s="214" t="s">
        <v>459</v>
      </c>
      <c r="G457" s="215" t="s">
        <v>140</v>
      </c>
      <c r="H457" s="216">
        <v>3</v>
      </c>
      <c r="I457" s="217"/>
      <c r="J457" s="218">
        <f>ROUND(I457*H457,2)</f>
        <v>0</v>
      </c>
      <c r="K457" s="214" t="s">
        <v>141</v>
      </c>
      <c r="L457" s="44"/>
      <c r="M457" s="219" t="s">
        <v>19</v>
      </c>
      <c r="N457" s="220" t="s">
        <v>47</v>
      </c>
      <c r="O457" s="84"/>
      <c r="P457" s="221">
        <f>O457*H457</f>
        <v>0</v>
      </c>
      <c r="Q457" s="221">
        <v>0.1037</v>
      </c>
      <c r="R457" s="221">
        <f>Q457*H457</f>
        <v>0.31109999999999999</v>
      </c>
      <c r="S457" s="221">
        <v>0</v>
      </c>
      <c r="T457" s="222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23" t="s">
        <v>142</v>
      </c>
      <c r="AT457" s="223" t="s">
        <v>137</v>
      </c>
      <c r="AU457" s="223" t="s">
        <v>87</v>
      </c>
      <c r="AY457" s="17" t="s">
        <v>135</v>
      </c>
      <c r="BE457" s="224">
        <f>IF(N457="základní",J457,0)</f>
        <v>0</v>
      </c>
      <c r="BF457" s="224">
        <f>IF(N457="snížená",J457,0)</f>
        <v>0</v>
      </c>
      <c r="BG457" s="224">
        <f>IF(N457="zákl. přenesená",J457,0)</f>
        <v>0</v>
      </c>
      <c r="BH457" s="224">
        <f>IF(N457="sníž. přenesená",J457,0)</f>
        <v>0</v>
      </c>
      <c r="BI457" s="224">
        <f>IF(N457="nulová",J457,0)</f>
        <v>0</v>
      </c>
      <c r="BJ457" s="17" t="s">
        <v>80</v>
      </c>
      <c r="BK457" s="224">
        <f>ROUND(I457*H457,2)</f>
        <v>0</v>
      </c>
      <c r="BL457" s="17" t="s">
        <v>142</v>
      </c>
      <c r="BM457" s="223" t="s">
        <v>1528</v>
      </c>
    </row>
    <row r="458" s="2" customFormat="1">
      <c r="A458" s="38"/>
      <c r="B458" s="39"/>
      <c r="C458" s="40"/>
      <c r="D458" s="225" t="s">
        <v>144</v>
      </c>
      <c r="E458" s="40"/>
      <c r="F458" s="226" t="s">
        <v>461</v>
      </c>
      <c r="G458" s="40"/>
      <c r="H458" s="40"/>
      <c r="I458" s="227"/>
      <c r="J458" s="40"/>
      <c r="K458" s="40"/>
      <c r="L458" s="44"/>
      <c r="M458" s="228"/>
      <c r="N458" s="229"/>
      <c r="O458" s="84"/>
      <c r="P458" s="84"/>
      <c r="Q458" s="84"/>
      <c r="R458" s="84"/>
      <c r="S458" s="84"/>
      <c r="T458" s="85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T458" s="17" t="s">
        <v>144</v>
      </c>
      <c r="AU458" s="17" t="s">
        <v>87</v>
      </c>
    </row>
    <row r="459" s="2" customFormat="1" ht="16.5" customHeight="1">
      <c r="A459" s="38"/>
      <c r="B459" s="39"/>
      <c r="C459" s="212" t="s">
        <v>1529</v>
      </c>
      <c r="D459" s="212" t="s">
        <v>137</v>
      </c>
      <c r="E459" s="213" t="s">
        <v>453</v>
      </c>
      <c r="F459" s="214" t="s">
        <v>454</v>
      </c>
      <c r="G459" s="215" t="s">
        <v>140</v>
      </c>
      <c r="H459" s="216">
        <v>3</v>
      </c>
      <c r="I459" s="217"/>
      <c r="J459" s="218">
        <f>ROUND(I459*H459,2)</f>
        <v>0</v>
      </c>
      <c r="K459" s="214" t="s">
        <v>141</v>
      </c>
      <c r="L459" s="44"/>
      <c r="M459" s="219" t="s">
        <v>19</v>
      </c>
      <c r="N459" s="220" t="s">
        <v>47</v>
      </c>
      <c r="O459" s="84"/>
      <c r="P459" s="221">
        <f>O459*H459</f>
        <v>0</v>
      </c>
      <c r="Q459" s="221">
        <v>0.00071000000000000002</v>
      </c>
      <c r="R459" s="221">
        <f>Q459*H459</f>
        <v>0.0021299999999999999</v>
      </c>
      <c r="S459" s="221">
        <v>0</v>
      </c>
      <c r="T459" s="222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3" t="s">
        <v>142</v>
      </c>
      <c r="AT459" s="223" t="s">
        <v>137</v>
      </c>
      <c r="AU459" s="223" t="s">
        <v>87</v>
      </c>
      <c r="AY459" s="17" t="s">
        <v>135</v>
      </c>
      <c r="BE459" s="224">
        <f>IF(N459="základní",J459,0)</f>
        <v>0</v>
      </c>
      <c r="BF459" s="224">
        <f>IF(N459="snížená",J459,0)</f>
        <v>0</v>
      </c>
      <c r="BG459" s="224">
        <f>IF(N459="zákl. přenesená",J459,0)</f>
        <v>0</v>
      </c>
      <c r="BH459" s="224">
        <f>IF(N459="sníž. přenesená",J459,0)</f>
        <v>0</v>
      </c>
      <c r="BI459" s="224">
        <f>IF(N459="nulová",J459,0)</f>
        <v>0</v>
      </c>
      <c r="BJ459" s="17" t="s">
        <v>80</v>
      </c>
      <c r="BK459" s="224">
        <f>ROUND(I459*H459,2)</f>
        <v>0</v>
      </c>
      <c r="BL459" s="17" t="s">
        <v>142</v>
      </c>
      <c r="BM459" s="223" t="s">
        <v>1530</v>
      </c>
    </row>
    <row r="460" s="2" customFormat="1">
      <c r="A460" s="38"/>
      <c r="B460" s="39"/>
      <c r="C460" s="40"/>
      <c r="D460" s="225" t="s">
        <v>144</v>
      </c>
      <c r="E460" s="40"/>
      <c r="F460" s="226" t="s">
        <v>456</v>
      </c>
      <c r="G460" s="40"/>
      <c r="H460" s="40"/>
      <c r="I460" s="227"/>
      <c r="J460" s="40"/>
      <c r="K460" s="40"/>
      <c r="L460" s="44"/>
      <c r="M460" s="228"/>
      <c r="N460" s="229"/>
      <c r="O460" s="84"/>
      <c r="P460" s="84"/>
      <c r="Q460" s="84"/>
      <c r="R460" s="84"/>
      <c r="S460" s="84"/>
      <c r="T460" s="85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144</v>
      </c>
      <c r="AU460" s="17" t="s">
        <v>87</v>
      </c>
    </row>
    <row r="461" s="12" customFormat="1" ht="22.8" customHeight="1">
      <c r="A461" s="12"/>
      <c r="B461" s="196"/>
      <c r="C461" s="197"/>
      <c r="D461" s="198" t="s">
        <v>75</v>
      </c>
      <c r="E461" s="210" t="s">
        <v>1531</v>
      </c>
      <c r="F461" s="210" t="s">
        <v>1532</v>
      </c>
      <c r="G461" s="197"/>
      <c r="H461" s="197"/>
      <c r="I461" s="200"/>
      <c r="J461" s="211">
        <f>BK461</f>
        <v>0</v>
      </c>
      <c r="K461" s="197"/>
      <c r="L461" s="202"/>
      <c r="M461" s="203"/>
      <c r="N461" s="204"/>
      <c r="O461" s="204"/>
      <c r="P461" s="205">
        <f>SUM(P462:P471)</f>
        <v>0</v>
      </c>
      <c r="Q461" s="204"/>
      <c r="R461" s="205">
        <f>SUM(R462:R471)</f>
        <v>22.203759999999999</v>
      </c>
      <c r="S461" s="204"/>
      <c r="T461" s="206">
        <f>SUM(T462:T471)</f>
        <v>0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07" t="s">
        <v>80</v>
      </c>
      <c r="AT461" s="208" t="s">
        <v>75</v>
      </c>
      <c r="AU461" s="208" t="s">
        <v>80</v>
      </c>
      <c r="AY461" s="207" t="s">
        <v>135</v>
      </c>
      <c r="BK461" s="209">
        <f>SUM(BK462:BK471)</f>
        <v>0</v>
      </c>
    </row>
    <row r="462" s="2" customFormat="1" ht="24.15" customHeight="1">
      <c r="A462" s="38"/>
      <c r="B462" s="39"/>
      <c r="C462" s="212" t="s">
        <v>1533</v>
      </c>
      <c r="D462" s="212" t="s">
        <v>137</v>
      </c>
      <c r="E462" s="213" t="s">
        <v>1534</v>
      </c>
      <c r="F462" s="214" t="s">
        <v>1535</v>
      </c>
      <c r="G462" s="215" t="s">
        <v>140</v>
      </c>
      <c r="H462" s="216">
        <v>94</v>
      </c>
      <c r="I462" s="217"/>
      <c r="J462" s="218">
        <f>ROUND(I462*H462,2)</f>
        <v>0</v>
      </c>
      <c r="K462" s="214" t="s">
        <v>141</v>
      </c>
      <c r="L462" s="44"/>
      <c r="M462" s="219" t="s">
        <v>19</v>
      </c>
      <c r="N462" s="220" t="s">
        <v>47</v>
      </c>
      <c r="O462" s="84"/>
      <c r="P462" s="221">
        <f>O462*H462</f>
        <v>0</v>
      </c>
      <c r="Q462" s="221">
        <v>0</v>
      </c>
      <c r="R462" s="221">
        <f>Q462*H462</f>
        <v>0</v>
      </c>
      <c r="S462" s="221">
        <v>0</v>
      </c>
      <c r="T462" s="222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23" t="s">
        <v>142</v>
      </c>
      <c r="AT462" s="223" t="s">
        <v>137</v>
      </c>
      <c r="AU462" s="223" t="s">
        <v>87</v>
      </c>
      <c r="AY462" s="17" t="s">
        <v>135</v>
      </c>
      <c r="BE462" s="224">
        <f>IF(N462="základní",J462,0)</f>
        <v>0</v>
      </c>
      <c r="BF462" s="224">
        <f>IF(N462="snížená",J462,0)</f>
        <v>0</v>
      </c>
      <c r="BG462" s="224">
        <f>IF(N462="zákl. přenesená",J462,0)</f>
        <v>0</v>
      </c>
      <c r="BH462" s="224">
        <f>IF(N462="sníž. přenesená",J462,0)</f>
        <v>0</v>
      </c>
      <c r="BI462" s="224">
        <f>IF(N462="nulová",J462,0)</f>
        <v>0</v>
      </c>
      <c r="BJ462" s="17" t="s">
        <v>80</v>
      </c>
      <c r="BK462" s="224">
        <f>ROUND(I462*H462,2)</f>
        <v>0</v>
      </c>
      <c r="BL462" s="17" t="s">
        <v>142</v>
      </c>
      <c r="BM462" s="223" t="s">
        <v>1536</v>
      </c>
    </row>
    <row r="463" s="2" customFormat="1">
      <c r="A463" s="38"/>
      <c r="B463" s="39"/>
      <c r="C463" s="40"/>
      <c r="D463" s="225" t="s">
        <v>144</v>
      </c>
      <c r="E463" s="40"/>
      <c r="F463" s="226" t="s">
        <v>1537</v>
      </c>
      <c r="G463" s="40"/>
      <c r="H463" s="40"/>
      <c r="I463" s="227"/>
      <c r="J463" s="40"/>
      <c r="K463" s="40"/>
      <c r="L463" s="44"/>
      <c r="M463" s="228"/>
      <c r="N463" s="229"/>
      <c r="O463" s="84"/>
      <c r="P463" s="84"/>
      <c r="Q463" s="84"/>
      <c r="R463" s="84"/>
      <c r="S463" s="84"/>
      <c r="T463" s="85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144</v>
      </c>
      <c r="AU463" s="17" t="s">
        <v>87</v>
      </c>
    </row>
    <row r="464" s="2" customFormat="1" ht="16.5" customHeight="1">
      <c r="A464" s="38"/>
      <c r="B464" s="39"/>
      <c r="C464" s="264" t="s">
        <v>1538</v>
      </c>
      <c r="D464" s="264" t="s">
        <v>301</v>
      </c>
      <c r="E464" s="265" t="s">
        <v>1539</v>
      </c>
      <c r="F464" s="266" t="s">
        <v>1540</v>
      </c>
      <c r="G464" s="267" t="s">
        <v>304</v>
      </c>
      <c r="H464" s="268">
        <v>22.199999999999999</v>
      </c>
      <c r="I464" s="269"/>
      <c r="J464" s="270">
        <f>ROUND(I464*H464,2)</f>
        <v>0</v>
      </c>
      <c r="K464" s="266" t="s">
        <v>141</v>
      </c>
      <c r="L464" s="271"/>
      <c r="M464" s="272" t="s">
        <v>19</v>
      </c>
      <c r="N464" s="273" t="s">
        <v>47</v>
      </c>
      <c r="O464" s="84"/>
      <c r="P464" s="221">
        <f>O464*H464</f>
        <v>0</v>
      </c>
      <c r="Q464" s="221">
        <v>1</v>
      </c>
      <c r="R464" s="221">
        <f>Q464*H464</f>
        <v>22.199999999999999</v>
      </c>
      <c r="S464" s="221">
        <v>0</v>
      </c>
      <c r="T464" s="222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3" t="s">
        <v>191</v>
      </c>
      <c r="AT464" s="223" t="s">
        <v>301</v>
      </c>
      <c r="AU464" s="223" t="s">
        <v>87</v>
      </c>
      <c r="AY464" s="17" t="s">
        <v>135</v>
      </c>
      <c r="BE464" s="224">
        <f>IF(N464="základní",J464,0)</f>
        <v>0</v>
      </c>
      <c r="BF464" s="224">
        <f>IF(N464="snížená",J464,0)</f>
        <v>0</v>
      </c>
      <c r="BG464" s="224">
        <f>IF(N464="zákl. přenesená",J464,0)</f>
        <v>0</v>
      </c>
      <c r="BH464" s="224">
        <f>IF(N464="sníž. přenesená",J464,0)</f>
        <v>0</v>
      </c>
      <c r="BI464" s="224">
        <f>IF(N464="nulová",J464,0)</f>
        <v>0</v>
      </c>
      <c r="BJ464" s="17" t="s">
        <v>80</v>
      </c>
      <c r="BK464" s="224">
        <f>ROUND(I464*H464,2)</f>
        <v>0</v>
      </c>
      <c r="BL464" s="17" t="s">
        <v>142</v>
      </c>
      <c r="BM464" s="223" t="s">
        <v>1541</v>
      </c>
    </row>
    <row r="465" s="13" customFormat="1">
      <c r="A465" s="13"/>
      <c r="B465" s="230"/>
      <c r="C465" s="231"/>
      <c r="D465" s="232" t="s">
        <v>146</v>
      </c>
      <c r="E465" s="233" t="s">
        <v>19</v>
      </c>
      <c r="F465" s="234" t="s">
        <v>1542</v>
      </c>
      <c r="G465" s="231"/>
      <c r="H465" s="233" t="s">
        <v>19</v>
      </c>
      <c r="I465" s="235"/>
      <c r="J465" s="231"/>
      <c r="K465" s="231"/>
      <c r="L465" s="236"/>
      <c r="M465" s="237"/>
      <c r="N465" s="238"/>
      <c r="O465" s="238"/>
      <c r="P465" s="238"/>
      <c r="Q465" s="238"/>
      <c r="R465" s="238"/>
      <c r="S465" s="238"/>
      <c r="T465" s="239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0" t="s">
        <v>146</v>
      </c>
      <c r="AU465" s="240" t="s">
        <v>87</v>
      </c>
      <c r="AV465" s="13" t="s">
        <v>80</v>
      </c>
      <c r="AW465" s="13" t="s">
        <v>37</v>
      </c>
      <c r="AX465" s="13" t="s">
        <v>76</v>
      </c>
      <c r="AY465" s="240" t="s">
        <v>135</v>
      </c>
    </row>
    <row r="466" s="14" customFormat="1">
      <c r="A466" s="14"/>
      <c r="B466" s="241"/>
      <c r="C466" s="242"/>
      <c r="D466" s="232" t="s">
        <v>146</v>
      </c>
      <c r="E466" s="243" t="s">
        <v>19</v>
      </c>
      <c r="F466" s="244" t="s">
        <v>1543</v>
      </c>
      <c r="G466" s="242"/>
      <c r="H466" s="245">
        <v>14.800000000000001</v>
      </c>
      <c r="I466" s="246"/>
      <c r="J466" s="242"/>
      <c r="K466" s="242"/>
      <c r="L466" s="247"/>
      <c r="M466" s="248"/>
      <c r="N466" s="249"/>
      <c r="O466" s="249"/>
      <c r="P466" s="249"/>
      <c r="Q466" s="249"/>
      <c r="R466" s="249"/>
      <c r="S466" s="249"/>
      <c r="T466" s="250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1" t="s">
        <v>146</v>
      </c>
      <c r="AU466" s="251" t="s">
        <v>87</v>
      </c>
      <c r="AV466" s="14" t="s">
        <v>87</v>
      </c>
      <c r="AW466" s="14" t="s">
        <v>37</v>
      </c>
      <c r="AX466" s="14" t="s">
        <v>76</v>
      </c>
      <c r="AY466" s="251" t="s">
        <v>135</v>
      </c>
    </row>
    <row r="467" s="14" customFormat="1">
      <c r="A467" s="14"/>
      <c r="B467" s="241"/>
      <c r="C467" s="242"/>
      <c r="D467" s="232" t="s">
        <v>146</v>
      </c>
      <c r="E467" s="243" t="s">
        <v>19</v>
      </c>
      <c r="F467" s="244" t="s">
        <v>1544</v>
      </c>
      <c r="G467" s="242"/>
      <c r="H467" s="245">
        <v>22.199999999999999</v>
      </c>
      <c r="I467" s="246"/>
      <c r="J467" s="242"/>
      <c r="K467" s="242"/>
      <c r="L467" s="247"/>
      <c r="M467" s="248"/>
      <c r="N467" s="249"/>
      <c r="O467" s="249"/>
      <c r="P467" s="249"/>
      <c r="Q467" s="249"/>
      <c r="R467" s="249"/>
      <c r="S467" s="249"/>
      <c r="T467" s="250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1" t="s">
        <v>146</v>
      </c>
      <c r="AU467" s="251" t="s">
        <v>87</v>
      </c>
      <c r="AV467" s="14" t="s">
        <v>87</v>
      </c>
      <c r="AW467" s="14" t="s">
        <v>37</v>
      </c>
      <c r="AX467" s="14" t="s">
        <v>80</v>
      </c>
      <c r="AY467" s="251" t="s">
        <v>135</v>
      </c>
    </row>
    <row r="468" s="2" customFormat="1" ht="24.15" customHeight="1">
      <c r="A468" s="38"/>
      <c r="B468" s="39"/>
      <c r="C468" s="212" t="s">
        <v>1545</v>
      </c>
      <c r="D468" s="212" t="s">
        <v>137</v>
      </c>
      <c r="E468" s="213" t="s">
        <v>1546</v>
      </c>
      <c r="F468" s="214" t="s">
        <v>1547</v>
      </c>
      <c r="G468" s="215" t="s">
        <v>140</v>
      </c>
      <c r="H468" s="216">
        <v>94</v>
      </c>
      <c r="I468" s="217"/>
      <c r="J468" s="218">
        <f>ROUND(I468*H468,2)</f>
        <v>0</v>
      </c>
      <c r="K468" s="214" t="s">
        <v>141</v>
      </c>
      <c r="L468" s="44"/>
      <c r="M468" s="219" t="s">
        <v>19</v>
      </c>
      <c r="N468" s="220" t="s">
        <v>47</v>
      </c>
      <c r="O468" s="84"/>
      <c r="P468" s="221">
        <f>O468*H468</f>
        <v>0</v>
      </c>
      <c r="Q468" s="221">
        <v>0</v>
      </c>
      <c r="R468" s="221">
        <f>Q468*H468</f>
        <v>0</v>
      </c>
      <c r="S468" s="221">
        <v>0</v>
      </c>
      <c r="T468" s="222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23" t="s">
        <v>142</v>
      </c>
      <c r="AT468" s="223" t="s">
        <v>137</v>
      </c>
      <c r="AU468" s="223" t="s">
        <v>87</v>
      </c>
      <c r="AY468" s="17" t="s">
        <v>135</v>
      </c>
      <c r="BE468" s="224">
        <f>IF(N468="základní",J468,0)</f>
        <v>0</v>
      </c>
      <c r="BF468" s="224">
        <f>IF(N468="snížená",J468,0)</f>
        <v>0</v>
      </c>
      <c r="BG468" s="224">
        <f>IF(N468="zákl. přenesená",J468,0)</f>
        <v>0</v>
      </c>
      <c r="BH468" s="224">
        <f>IF(N468="sníž. přenesená",J468,0)</f>
        <v>0</v>
      </c>
      <c r="BI468" s="224">
        <f>IF(N468="nulová",J468,0)</f>
        <v>0</v>
      </c>
      <c r="BJ468" s="17" t="s">
        <v>80</v>
      </c>
      <c r="BK468" s="224">
        <f>ROUND(I468*H468,2)</f>
        <v>0</v>
      </c>
      <c r="BL468" s="17" t="s">
        <v>142</v>
      </c>
      <c r="BM468" s="223" t="s">
        <v>1548</v>
      </c>
    </row>
    <row r="469" s="2" customFormat="1">
      <c r="A469" s="38"/>
      <c r="B469" s="39"/>
      <c r="C469" s="40"/>
      <c r="D469" s="225" t="s">
        <v>144</v>
      </c>
      <c r="E469" s="40"/>
      <c r="F469" s="226" t="s">
        <v>1549</v>
      </c>
      <c r="G469" s="40"/>
      <c r="H469" s="40"/>
      <c r="I469" s="227"/>
      <c r="J469" s="40"/>
      <c r="K469" s="40"/>
      <c r="L469" s="44"/>
      <c r="M469" s="228"/>
      <c r="N469" s="229"/>
      <c r="O469" s="84"/>
      <c r="P469" s="84"/>
      <c r="Q469" s="84"/>
      <c r="R469" s="84"/>
      <c r="S469" s="84"/>
      <c r="T469" s="85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144</v>
      </c>
      <c r="AU469" s="17" t="s">
        <v>87</v>
      </c>
    </row>
    <row r="470" s="2" customFormat="1" ht="16.5" customHeight="1">
      <c r="A470" s="38"/>
      <c r="B470" s="39"/>
      <c r="C470" s="264" t="s">
        <v>1550</v>
      </c>
      <c r="D470" s="264" t="s">
        <v>301</v>
      </c>
      <c r="E470" s="265" t="s">
        <v>327</v>
      </c>
      <c r="F470" s="266" t="s">
        <v>328</v>
      </c>
      <c r="G470" s="267" t="s">
        <v>329</v>
      </c>
      <c r="H470" s="268">
        <v>3.7599999999999998</v>
      </c>
      <c r="I470" s="269"/>
      <c r="J470" s="270">
        <f>ROUND(I470*H470,2)</f>
        <v>0</v>
      </c>
      <c r="K470" s="266" t="s">
        <v>141</v>
      </c>
      <c r="L470" s="271"/>
      <c r="M470" s="272" t="s">
        <v>19</v>
      </c>
      <c r="N470" s="273" t="s">
        <v>47</v>
      </c>
      <c r="O470" s="84"/>
      <c r="P470" s="221">
        <f>O470*H470</f>
        <v>0</v>
      </c>
      <c r="Q470" s="221">
        <v>0.001</v>
      </c>
      <c r="R470" s="221">
        <f>Q470*H470</f>
        <v>0.0037599999999999999</v>
      </c>
      <c r="S470" s="221">
        <v>0</v>
      </c>
      <c r="T470" s="222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3" t="s">
        <v>191</v>
      </c>
      <c r="AT470" s="223" t="s">
        <v>301</v>
      </c>
      <c r="AU470" s="223" t="s">
        <v>87</v>
      </c>
      <c r="AY470" s="17" t="s">
        <v>135</v>
      </c>
      <c r="BE470" s="224">
        <f>IF(N470="základní",J470,0)</f>
        <v>0</v>
      </c>
      <c r="BF470" s="224">
        <f>IF(N470="snížená",J470,0)</f>
        <v>0</v>
      </c>
      <c r="BG470" s="224">
        <f>IF(N470="zákl. přenesená",J470,0)</f>
        <v>0</v>
      </c>
      <c r="BH470" s="224">
        <f>IF(N470="sníž. přenesená",J470,0)</f>
        <v>0</v>
      </c>
      <c r="BI470" s="224">
        <f>IF(N470="nulová",J470,0)</f>
        <v>0</v>
      </c>
      <c r="BJ470" s="17" t="s">
        <v>80</v>
      </c>
      <c r="BK470" s="224">
        <f>ROUND(I470*H470,2)</f>
        <v>0</v>
      </c>
      <c r="BL470" s="17" t="s">
        <v>142</v>
      </c>
      <c r="BM470" s="223" t="s">
        <v>1551</v>
      </c>
    </row>
    <row r="471" s="14" customFormat="1">
      <c r="A471" s="14"/>
      <c r="B471" s="241"/>
      <c r="C471" s="242"/>
      <c r="D471" s="232" t="s">
        <v>146</v>
      </c>
      <c r="E471" s="243" t="s">
        <v>19</v>
      </c>
      <c r="F471" s="244" t="s">
        <v>1552</v>
      </c>
      <c r="G471" s="242"/>
      <c r="H471" s="245">
        <v>3.7599999999999998</v>
      </c>
      <c r="I471" s="246"/>
      <c r="J471" s="242"/>
      <c r="K471" s="242"/>
      <c r="L471" s="247"/>
      <c r="M471" s="248"/>
      <c r="N471" s="249"/>
      <c r="O471" s="249"/>
      <c r="P471" s="249"/>
      <c r="Q471" s="249"/>
      <c r="R471" s="249"/>
      <c r="S471" s="249"/>
      <c r="T471" s="250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1" t="s">
        <v>146</v>
      </c>
      <c r="AU471" s="251" t="s">
        <v>87</v>
      </c>
      <c r="AV471" s="14" t="s">
        <v>87</v>
      </c>
      <c r="AW471" s="14" t="s">
        <v>37</v>
      </c>
      <c r="AX471" s="14" t="s">
        <v>80</v>
      </c>
      <c r="AY471" s="251" t="s">
        <v>135</v>
      </c>
    </row>
    <row r="472" s="12" customFormat="1" ht="22.8" customHeight="1">
      <c r="A472" s="12"/>
      <c r="B472" s="196"/>
      <c r="C472" s="197"/>
      <c r="D472" s="198" t="s">
        <v>75</v>
      </c>
      <c r="E472" s="210" t="s">
        <v>1553</v>
      </c>
      <c r="F472" s="210" t="s">
        <v>706</v>
      </c>
      <c r="G472" s="197"/>
      <c r="H472" s="197"/>
      <c r="I472" s="200"/>
      <c r="J472" s="211">
        <f>BK472</f>
        <v>0</v>
      </c>
      <c r="K472" s="197"/>
      <c r="L472" s="202"/>
      <c r="M472" s="203"/>
      <c r="N472" s="204"/>
      <c r="O472" s="204"/>
      <c r="P472" s="205">
        <f>SUM(P473:P474)</f>
        <v>0</v>
      </c>
      <c r="Q472" s="204"/>
      <c r="R472" s="205">
        <f>SUM(R473:R474)</f>
        <v>0.12078</v>
      </c>
      <c r="S472" s="204"/>
      <c r="T472" s="206">
        <f>SUM(T473:T474)</f>
        <v>0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07" t="s">
        <v>80</v>
      </c>
      <c r="AT472" s="208" t="s">
        <v>75</v>
      </c>
      <c r="AU472" s="208" t="s">
        <v>80</v>
      </c>
      <c r="AY472" s="207" t="s">
        <v>135</v>
      </c>
      <c r="BK472" s="209">
        <f>SUM(BK473:BK474)</f>
        <v>0</v>
      </c>
    </row>
    <row r="473" s="2" customFormat="1" ht="33" customHeight="1">
      <c r="A473" s="38"/>
      <c r="B473" s="39"/>
      <c r="C473" s="212" t="s">
        <v>1554</v>
      </c>
      <c r="D473" s="212" t="s">
        <v>137</v>
      </c>
      <c r="E473" s="213" t="s">
        <v>702</v>
      </c>
      <c r="F473" s="214" t="s">
        <v>703</v>
      </c>
      <c r="G473" s="215" t="s">
        <v>229</v>
      </c>
      <c r="H473" s="216">
        <v>198</v>
      </c>
      <c r="I473" s="217"/>
      <c r="J473" s="218">
        <f>ROUND(I473*H473,2)</f>
        <v>0</v>
      </c>
      <c r="K473" s="214" t="s">
        <v>141</v>
      </c>
      <c r="L473" s="44"/>
      <c r="M473" s="219" t="s">
        <v>19</v>
      </c>
      <c r="N473" s="220" t="s">
        <v>47</v>
      </c>
      <c r="O473" s="84"/>
      <c r="P473" s="221">
        <f>O473*H473</f>
        <v>0</v>
      </c>
      <c r="Q473" s="221">
        <v>0.00060999999999999997</v>
      </c>
      <c r="R473" s="221">
        <f>Q473*H473</f>
        <v>0.12078</v>
      </c>
      <c r="S473" s="221">
        <v>0</v>
      </c>
      <c r="T473" s="222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3" t="s">
        <v>142</v>
      </c>
      <c r="AT473" s="223" t="s">
        <v>137</v>
      </c>
      <c r="AU473" s="223" t="s">
        <v>87</v>
      </c>
      <c r="AY473" s="17" t="s">
        <v>135</v>
      </c>
      <c r="BE473" s="224">
        <f>IF(N473="základní",J473,0)</f>
        <v>0</v>
      </c>
      <c r="BF473" s="224">
        <f>IF(N473="snížená",J473,0)</f>
        <v>0</v>
      </c>
      <c r="BG473" s="224">
        <f>IF(N473="zákl. přenesená",J473,0)</f>
        <v>0</v>
      </c>
      <c r="BH473" s="224">
        <f>IF(N473="sníž. přenesená",J473,0)</f>
        <v>0</v>
      </c>
      <c r="BI473" s="224">
        <f>IF(N473="nulová",J473,0)</f>
        <v>0</v>
      </c>
      <c r="BJ473" s="17" t="s">
        <v>80</v>
      </c>
      <c r="BK473" s="224">
        <f>ROUND(I473*H473,2)</f>
        <v>0</v>
      </c>
      <c r="BL473" s="17" t="s">
        <v>142</v>
      </c>
      <c r="BM473" s="223" t="s">
        <v>1555</v>
      </c>
    </row>
    <row r="474" s="2" customFormat="1">
      <c r="A474" s="38"/>
      <c r="B474" s="39"/>
      <c r="C474" s="40"/>
      <c r="D474" s="225" t="s">
        <v>144</v>
      </c>
      <c r="E474" s="40"/>
      <c r="F474" s="226" t="s">
        <v>705</v>
      </c>
      <c r="G474" s="40"/>
      <c r="H474" s="40"/>
      <c r="I474" s="227"/>
      <c r="J474" s="40"/>
      <c r="K474" s="40"/>
      <c r="L474" s="44"/>
      <c r="M474" s="228"/>
      <c r="N474" s="229"/>
      <c r="O474" s="84"/>
      <c r="P474" s="84"/>
      <c r="Q474" s="84"/>
      <c r="R474" s="84"/>
      <c r="S474" s="84"/>
      <c r="T474" s="85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7" t="s">
        <v>144</v>
      </c>
      <c r="AU474" s="17" t="s">
        <v>87</v>
      </c>
    </row>
    <row r="475" s="12" customFormat="1" ht="22.8" customHeight="1">
      <c r="A475" s="12"/>
      <c r="B475" s="196"/>
      <c r="C475" s="197"/>
      <c r="D475" s="198" t="s">
        <v>75</v>
      </c>
      <c r="E475" s="210" t="s">
        <v>1556</v>
      </c>
      <c r="F475" s="210" t="s">
        <v>1557</v>
      </c>
      <c r="G475" s="197"/>
      <c r="H475" s="197"/>
      <c r="I475" s="200"/>
      <c r="J475" s="211">
        <f>BK475</f>
        <v>0</v>
      </c>
      <c r="K475" s="197"/>
      <c r="L475" s="202"/>
      <c r="M475" s="203"/>
      <c r="N475" s="204"/>
      <c r="O475" s="204"/>
      <c r="P475" s="205">
        <f>SUM(P476:P477)</f>
        <v>0</v>
      </c>
      <c r="Q475" s="204"/>
      <c r="R475" s="205">
        <f>SUM(R476:R477)</f>
        <v>0.29039999999999999</v>
      </c>
      <c r="S475" s="204"/>
      <c r="T475" s="206">
        <f>SUM(T476:T477)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07" t="s">
        <v>80</v>
      </c>
      <c r="AT475" s="208" t="s">
        <v>75</v>
      </c>
      <c r="AU475" s="208" t="s">
        <v>80</v>
      </c>
      <c r="AY475" s="207" t="s">
        <v>135</v>
      </c>
      <c r="BK475" s="209">
        <f>SUM(BK476:BK477)</f>
        <v>0</v>
      </c>
    </row>
    <row r="476" s="2" customFormat="1" ht="33" customHeight="1">
      <c r="A476" s="38"/>
      <c r="B476" s="39"/>
      <c r="C476" s="212" t="s">
        <v>1558</v>
      </c>
      <c r="D476" s="212" t="s">
        <v>137</v>
      </c>
      <c r="E476" s="213" t="s">
        <v>709</v>
      </c>
      <c r="F476" s="214" t="s">
        <v>710</v>
      </c>
      <c r="G476" s="215" t="s">
        <v>229</v>
      </c>
      <c r="H476" s="216">
        <v>484</v>
      </c>
      <c r="I476" s="217"/>
      <c r="J476" s="218">
        <f>ROUND(I476*H476,2)</f>
        <v>0</v>
      </c>
      <c r="K476" s="214" t="s">
        <v>141</v>
      </c>
      <c r="L476" s="44"/>
      <c r="M476" s="219" t="s">
        <v>19</v>
      </c>
      <c r="N476" s="220" t="s">
        <v>47</v>
      </c>
      <c r="O476" s="84"/>
      <c r="P476" s="221">
        <f>O476*H476</f>
        <v>0</v>
      </c>
      <c r="Q476" s="221">
        <v>0.00059999999999999995</v>
      </c>
      <c r="R476" s="221">
        <f>Q476*H476</f>
        <v>0.29039999999999999</v>
      </c>
      <c r="S476" s="221">
        <v>0</v>
      </c>
      <c r="T476" s="222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3" t="s">
        <v>142</v>
      </c>
      <c r="AT476" s="223" t="s">
        <v>137</v>
      </c>
      <c r="AU476" s="223" t="s">
        <v>87</v>
      </c>
      <c r="AY476" s="17" t="s">
        <v>135</v>
      </c>
      <c r="BE476" s="224">
        <f>IF(N476="základní",J476,0)</f>
        <v>0</v>
      </c>
      <c r="BF476" s="224">
        <f>IF(N476="snížená",J476,0)</f>
        <v>0</v>
      </c>
      <c r="BG476" s="224">
        <f>IF(N476="zákl. přenesená",J476,0)</f>
        <v>0</v>
      </c>
      <c r="BH476" s="224">
        <f>IF(N476="sníž. přenesená",J476,0)</f>
        <v>0</v>
      </c>
      <c r="BI476" s="224">
        <f>IF(N476="nulová",J476,0)</f>
        <v>0</v>
      </c>
      <c r="BJ476" s="17" t="s">
        <v>80</v>
      </c>
      <c r="BK476" s="224">
        <f>ROUND(I476*H476,2)</f>
        <v>0</v>
      </c>
      <c r="BL476" s="17" t="s">
        <v>142</v>
      </c>
      <c r="BM476" s="223" t="s">
        <v>1559</v>
      </c>
    </row>
    <row r="477" s="2" customFormat="1">
      <c r="A477" s="38"/>
      <c r="B477" s="39"/>
      <c r="C477" s="40"/>
      <c r="D477" s="225" t="s">
        <v>144</v>
      </c>
      <c r="E477" s="40"/>
      <c r="F477" s="226" t="s">
        <v>712</v>
      </c>
      <c r="G477" s="40"/>
      <c r="H477" s="40"/>
      <c r="I477" s="227"/>
      <c r="J477" s="40"/>
      <c r="K477" s="40"/>
      <c r="L477" s="44"/>
      <c r="M477" s="228"/>
      <c r="N477" s="229"/>
      <c r="O477" s="84"/>
      <c r="P477" s="84"/>
      <c r="Q477" s="84"/>
      <c r="R477" s="84"/>
      <c r="S477" s="84"/>
      <c r="T477" s="85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7" t="s">
        <v>144</v>
      </c>
      <c r="AU477" s="17" t="s">
        <v>87</v>
      </c>
    </row>
    <row r="478" s="12" customFormat="1" ht="22.8" customHeight="1">
      <c r="A478" s="12"/>
      <c r="B478" s="196"/>
      <c r="C478" s="197"/>
      <c r="D478" s="198" t="s">
        <v>75</v>
      </c>
      <c r="E478" s="210" t="s">
        <v>1560</v>
      </c>
      <c r="F478" s="210" t="s">
        <v>1561</v>
      </c>
      <c r="G478" s="197"/>
      <c r="H478" s="197"/>
      <c r="I478" s="200"/>
      <c r="J478" s="211">
        <f>BK478</f>
        <v>0</v>
      </c>
      <c r="K478" s="197"/>
      <c r="L478" s="202"/>
      <c r="M478" s="203"/>
      <c r="N478" s="204"/>
      <c r="O478" s="204"/>
      <c r="P478" s="205">
        <f>SUM(P479:P514)</f>
        <v>0</v>
      </c>
      <c r="Q478" s="204"/>
      <c r="R478" s="205">
        <f>SUM(R479:R514)</f>
        <v>86.525722799999997</v>
      </c>
      <c r="S478" s="204"/>
      <c r="T478" s="206">
        <f>SUM(T479:T514)</f>
        <v>0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207" t="s">
        <v>80</v>
      </c>
      <c r="AT478" s="208" t="s">
        <v>75</v>
      </c>
      <c r="AU478" s="208" t="s">
        <v>80</v>
      </c>
      <c r="AY478" s="207" t="s">
        <v>135</v>
      </c>
      <c r="BK478" s="209">
        <f>SUM(BK479:BK514)</f>
        <v>0</v>
      </c>
    </row>
    <row r="479" s="2" customFormat="1" ht="24.15" customHeight="1">
      <c r="A479" s="38"/>
      <c r="B479" s="39"/>
      <c r="C479" s="212" t="s">
        <v>1562</v>
      </c>
      <c r="D479" s="212" t="s">
        <v>137</v>
      </c>
      <c r="E479" s="213" t="s">
        <v>656</v>
      </c>
      <c r="F479" s="214" t="s">
        <v>657</v>
      </c>
      <c r="G479" s="215" t="s">
        <v>229</v>
      </c>
      <c r="H479" s="216">
        <v>70</v>
      </c>
      <c r="I479" s="217"/>
      <c r="J479" s="218">
        <f>ROUND(I479*H479,2)</f>
        <v>0</v>
      </c>
      <c r="K479" s="214" t="s">
        <v>141</v>
      </c>
      <c r="L479" s="44"/>
      <c r="M479" s="219" t="s">
        <v>19</v>
      </c>
      <c r="N479" s="220" t="s">
        <v>47</v>
      </c>
      <c r="O479" s="84"/>
      <c r="P479" s="221">
        <f>O479*H479</f>
        <v>0</v>
      </c>
      <c r="Q479" s="221">
        <v>0.16850000000000001</v>
      </c>
      <c r="R479" s="221">
        <f>Q479*H479</f>
        <v>11.795</v>
      </c>
      <c r="S479" s="221">
        <v>0</v>
      </c>
      <c r="T479" s="222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23" t="s">
        <v>142</v>
      </c>
      <c r="AT479" s="223" t="s">
        <v>137</v>
      </c>
      <c r="AU479" s="223" t="s">
        <v>87</v>
      </c>
      <c r="AY479" s="17" t="s">
        <v>135</v>
      </c>
      <c r="BE479" s="224">
        <f>IF(N479="základní",J479,0)</f>
        <v>0</v>
      </c>
      <c r="BF479" s="224">
        <f>IF(N479="snížená",J479,0)</f>
        <v>0</v>
      </c>
      <c r="BG479" s="224">
        <f>IF(N479="zákl. přenesená",J479,0)</f>
        <v>0</v>
      </c>
      <c r="BH479" s="224">
        <f>IF(N479="sníž. přenesená",J479,0)</f>
        <v>0</v>
      </c>
      <c r="BI479" s="224">
        <f>IF(N479="nulová",J479,0)</f>
        <v>0</v>
      </c>
      <c r="BJ479" s="17" t="s">
        <v>80</v>
      </c>
      <c r="BK479" s="224">
        <f>ROUND(I479*H479,2)</f>
        <v>0</v>
      </c>
      <c r="BL479" s="17" t="s">
        <v>142</v>
      </c>
      <c r="BM479" s="223" t="s">
        <v>1563</v>
      </c>
    </row>
    <row r="480" s="2" customFormat="1">
      <c r="A480" s="38"/>
      <c r="B480" s="39"/>
      <c r="C480" s="40"/>
      <c r="D480" s="225" t="s">
        <v>144</v>
      </c>
      <c r="E480" s="40"/>
      <c r="F480" s="226" t="s">
        <v>659</v>
      </c>
      <c r="G480" s="40"/>
      <c r="H480" s="40"/>
      <c r="I480" s="227"/>
      <c r="J480" s="40"/>
      <c r="K480" s="40"/>
      <c r="L480" s="44"/>
      <c r="M480" s="228"/>
      <c r="N480" s="229"/>
      <c r="O480" s="84"/>
      <c r="P480" s="84"/>
      <c r="Q480" s="84"/>
      <c r="R480" s="84"/>
      <c r="S480" s="84"/>
      <c r="T480" s="85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144</v>
      </c>
      <c r="AU480" s="17" t="s">
        <v>87</v>
      </c>
    </row>
    <row r="481" s="14" customFormat="1">
      <c r="A481" s="14"/>
      <c r="B481" s="241"/>
      <c r="C481" s="242"/>
      <c r="D481" s="232" t="s">
        <v>146</v>
      </c>
      <c r="E481" s="243" t="s">
        <v>19</v>
      </c>
      <c r="F481" s="244" t="s">
        <v>1564</v>
      </c>
      <c r="G481" s="242"/>
      <c r="H481" s="245">
        <v>70</v>
      </c>
      <c r="I481" s="246"/>
      <c r="J481" s="242"/>
      <c r="K481" s="242"/>
      <c r="L481" s="247"/>
      <c r="M481" s="248"/>
      <c r="N481" s="249"/>
      <c r="O481" s="249"/>
      <c r="P481" s="249"/>
      <c r="Q481" s="249"/>
      <c r="R481" s="249"/>
      <c r="S481" s="249"/>
      <c r="T481" s="250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1" t="s">
        <v>146</v>
      </c>
      <c r="AU481" s="251" t="s">
        <v>87</v>
      </c>
      <c r="AV481" s="14" t="s">
        <v>87</v>
      </c>
      <c r="AW481" s="14" t="s">
        <v>37</v>
      </c>
      <c r="AX481" s="14" t="s">
        <v>80</v>
      </c>
      <c r="AY481" s="251" t="s">
        <v>135</v>
      </c>
    </row>
    <row r="482" s="2" customFormat="1" ht="16.5" customHeight="1">
      <c r="A482" s="38"/>
      <c r="B482" s="39"/>
      <c r="C482" s="264" t="s">
        <v>1565</v>
      </c>
      <c r="D482" s="264" t="s">
        <v>301</v>
      </c>
      <c r="E482" s="265" t="s">
        <v>662</v>
      </c>
      <c r="F482" s="266" t="s">
        <v>663</v>
      </c>
      <c r="G482" s="267" t="s">
        <v>229</v>
      </c>
      <c r="H482" s="268">
        <v>12.24</v>
      </c>
      <c r="I482" s="269"/>
      <c r="J482" s="270">
        <f>ROUND(I482*H482,2)</f>
        <v>0</v>
      </c>
      <c r="K482" s="266" t="s">
        <v>141</v>
      </c>
      <c r="L482" s="271"/>
      <c r="M482" s="272" t="s">
        <v>19</v>
      </c>
      <c r="N482" s="273" t="s">
        <v>47</v>
      </c>
      <c r="O482" s="84"/>
      <c r="P482" s="221">
        <f>O482*H482</f>
        <v>0</v>
      </c>
      <c r="Q482" s="221">
        <v>0.080000000000000002</v>
      </c>
      <c r="R482" s="221">
        <f>Q482*H482</f>
        <v>0.97920000000000007</v>
      </c>
      <c r="S482" s="221">
        <v>0</v>
      </c>
      <c r="T482" s="222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3" t="s">
        <v>191</v>
      </c>
      <c r="AT482" s="223" t="s">
        <v>301</v>
      </c>
      <c r="AU482" s="223" t="s">
        <v>87</v>
      </c>
      <c r="AY482" s="17" t="s">
        <v>135</v>
      </c>
      <c r="BE482" s="224">
        <f>IF(N482="základní",J482,0)</f>
        <v>0</v>
      </c>
      <c r="BF482" s="224">
        <f>IF(N482="snížená",J482,0)</f>
        <v>0</v>
      </c>
      <c r="BG482" s="224">
        <f>IF(N482="zákl. přenesená",J482,0)</f>
        <v>0</v>
      </c>
      <c r="BH482" s="224">
        <f>IF(N482="sníž. přenesená",J482,0)</f>
        <v>0</v>
      </c>
      <c r="BI482" s="224">
        <f>IF(N482="nulová",J482,0)</f>
        <v>0</v>
      </c>
      <c r="BJ482" s="17" t="s">
        <v>80</v>
      </c>
      <c r="BK482" s="224">
        <f>ROUND(I482*H482,2)</f>
        <v>0</v>
      </c>
      <c r="BL482" s="17" t="s">
        <v>142</v>
      </c>
      <c r="BM482" s="223" t="s">
        <v>1566</v>
      </c>
    </row>
    <row r="483" s="14" customFormat="1">
      <c r="A483" s="14"/>
      <c r="B483" s="241"/>
      <c r="C483" s="242"/>
      <c r="D483" s="232" t="s">
        <v>146</v>
      </c>
      <c r="E483" s="243" t="s">
        <v>19</v>
      </c>
      <c r="F483" s="244" t="s">
        <v>1567</v>
      </c>
      <c r="G483" s="242"/>
      <c r="H483" s="245">
        <v>12.24</v>
      </c>
      <c r="I483" s="246"/>
      <c r="J483" s="242"/>
      <c r="K483" s="242"/>
      <c r="L483" s="247"/>
      <c r="M483" s="248"/>
      <c r="N483" s="249"/>
      <c r="O483" s="249"/>
      <c r="P483" s="249"/>
      <c r="Q483" s="249"/>
      <c r="R483" s="249"/>
      <c r="S483" s="249"/>
      <c r="T483" s="250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1" t="s">
        <v>146</v>
      </c>
      <c r="AU483" s="251" t="s">
        <v>87</v>
      </c>
      <c r="AV483" s="14" t="s">
        <v>87</v>
      </c>
      <c r="AW483" s="14" t="s">
        <v>37</v>
      </c>
      <c r="AX483" s="14" t="s">
        <v>80</v>
      </c>
      <c r="AY483" s="251" t="s">
        <v>135</v>
      </c>
    </row>
    <row r="484" s="2" customFormat="1" ht="16.5" customHeight="1">
      <c r="A484" s="38"/>
      <c r="B484" s="39"/>
      <c r="C484" s="264" t="s">
        <v>1568</v>
      </c>
      <c r="D484" s="264" t="s">
        <v>301</v>
      </c>
      <c r="E484" s="265" t="s">
        <v>672</v>
      </c>
      <c r="F484" s="266" t="s">
        <v>673</v>
      </c>
      <c r="G484" s="267" t="s">
        <v>229</v>
      </c>
      <c r="H484" s="268">
        <v>57.119999999999997</v>
      </c>
      <c r="I484" s="269"/>
      <c r="J484" s="270">
        <f>ROUND(I484*H484,2)</f>
        <v>0</v>
      </c>
      <c r="K484" s="266" t="s">
        <v>141</v>
      </c>
      <c r="L484" s="271"/>
      <c r="M484" s="272" t="s">
        <v>19</v>
      </c>
      <c r="N484" s="273" t="s">
        <v>47</v>
      </c>
      <c r="O484" s="84"/>
      <c r="P484" s="221">
        <f>O484*H484</f>
        <v>0</v>
      </c>
      <c r="Q484" s="221">
        <v>0.048300000000000003</v>
      </c>
      <c r="R484" s="221">
        <f>Q484*H484</f>
        <v>2.758896</v>
      </c>
      <c r="S484" s="221">
        <v>0</v>
      </c>
      <c r="T484" s="222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3" t="s">
        <v>191</v>
      </c>
      <c r="AT484" s="223" t="s">
        <v>301</v>
      </c>
      <c r="AU484" s="223" t="s">
        <v>87</v>
      </c>
      <c r="AY484" s="17" t="s">
        <v>135</v>
      </c>
      <c r="BE484" s="224">
        <f>IF(N484="základní",J484,0)</f>
        <v>0</v>
      </c>
      <c r="BF484" s="224">
        <f>IF(N484="snížená",J484,0)</f>
        <v>0</v>
      </c>
      <c r="BG484" s="224">
        <f>IF(N484="zákl. přenesená",J484,0)</f>
        <v>0</v>
      </c>
      <c r="BH484" s="224">
        <f>IF(N484="sníž. přenesená",J484,0)</f>
        <v>0</v>
      </c>
      <c r="BI484" s="224">
        <f>IF(N484="nulová",J484,0)</f>
        <v>0</v>
      </c>
      <c r="BJ484" s="17" t="s">
        <v>80</v>
      </c>
      <c r="BK484" s="224">
        <f>ROUND(I484*H484,2)</f>
        <v>0</v>
      </c>
      <c r="BL484" s="17" t="s">
        <v>142</v>
      </c>
      <c r="BM484" s="223" t="s">
        <v>1569</v>
      </c>
    </row>
    <row r="485" s="14" customFormat="1">
      <c r="A485" s="14"/>
      <c r="B485" s="241"/>
      <c r="C485" s="242"/>
      <c r="D485" s="232" t="s">
        <v>146</v>
      </c>
      <c r="E485" s="243" t="s">
        <v>19</v>
      </c>
      <c r="F485" s="244" t="s">
        <v>1570</v>
      </c>
      <c r="G485" s="242"/>
      <c r="H485" s="245">
        <v>57.119999999999997</v>
      </c>
      <c r="I485" s="246"/>
      <c r="J485" s="242"/>
      <c r="K485" s="242"/>
      <c r="L485" s="247"/>
      <c r="M485" s="248"/>
      <c r="N485" s="249"/>
      <c r="O485" s="249"/>
      <c r="P485" s="249"/>
      <c r="Q485" s="249"/>
      <c r="R485" s="249"/>
      <c r="S485" s="249"/>
      <c r="T485" s="250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1" t="s">
        <v>146</v>
      </c>
      <c r="AU485" s="251" t="s">
        <v>87</v>
      </c>
      <c r="AV485" s="14" t="s">
        <v>87</v>
      </c>
      <c r="AW485" s="14" t="s">
        <v>37</v>
      </c>
      <c r="AX485" s="14" t="s">
        <v>80</v>
      </c>
      <c r="AY485" s="251" t="s">
        <v>135</v>
      </c>
    </row>
    <row r="486" s="2" customFormat="1" ht="16.5" customHeight="1">
      <c r="A486" s="38"/>
      <c r="B486" s="39"/>
      <c r="C486" s="264" t="s">
        <v>1571</v>
      </c>
      <c r="D486" s="264" t="s">
        <v>301</v>
      </c>
      <c r="E486" s="265" t="s">
        <v>1572</v>
      </c>
      <c r="F486" s="266" t="s">
        <v>1573</v>
      </c>
      <c r="G486" s="267" t="s">
        <v>229</v>
      </c>
      <c r="H486" s="268">
        <v>2.04</v>
      </c>
      <c r="I486" s="269"/>
      <c r="J486" s="270">
        <f>ROUND(I486*H486,2)</f>
        <v>0</v>
      </c>
      <c r="K486" s="266" t="s">
        <v>141</v>
      </c>
      <c r="L486" s="271"/>
      <c r="M486" s="272" t="s">
        <v>19</v>
      </c>
      <c r="N486" s="273" t="s">
        <v>47</v>
      </c>
      <c r="O486" s="84"/>
      <c r="P486" s="221">
        <f>O486*H486</f>
        <v>0</v>
      </c>
      <c r="Q486" s="221">
        <v>0.065670000000000006</v>
      </c>
      <c r="R486" s="221">
        <f>Q486*H486</f>
        <v>0.13396680000000003</v>
      </c>
      <c r="S486" s="221">
        <v>0</v>
      </c>
      <c r="T486" s="222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3" t="s">
        <v>191</v>
      </c>
      <c r="AT486" s="223" t="s">
        <v>301</v>
      </c>
      <c r="AU486" s="223" t="s">
        <v>87</v>
      </c>
      <c r="AY486" s="17" t="s">
        <v>135</v>
      </c>
      <c r="BE486" s="224">
        <f>IF(N486="základní",J486,0)</f>
        <v>0</v>
      </c>
      <c r="BF486" s="224">
        <f>IF(N486="snížená",J486,0)</f>
        <v>0</v>
      </c>
      <c r="BG486" s="224">
        <f>IF(N486="zákl. přenesená",J486,0)</f>
        <v>0</v>
      </c>
      <c r="BH486" s="224">
        <f>IF(N486="sníž. přenesená",J486,0)</f>
        <v>0</v>
      </c>
      <c r="BI486" s="224">
        <f>IF(N486="nulová",J486,0)</f>
        <v>0</v>
      </c>
      <c r="BJ486" s="17" t="s">
        <v>80</v>
      </c>
      <c r="BK486" s="224">
        <f>ROUND(I486*H486,2)</f>
        <v>0</v>
      </c>
      <c r="BL486" s="17" t="s">
        <v>142</v>
      </c>
      <c r="BM486" s="223" t="s">
        <v>1574</v>
      </c>
    </row>
    <row r="487" s="14" customFormat="1">
      <c r="A487" s="14"/>
      <c r="B487" s="241"/>
      <c r="C487" s="242"/>
      <c r="D487" s="232" t="s">
        <v>146</v>
      </c>
      <c r="E487" s="243" t="s">
        <v>19</v>
      </c>
      <c r="F487" s="244" t="s">
        <v>1575</v>
      </c>
      <c r="G487" s="242"/>
      <c r="H487" s="245">
        <v>2.04</v>
      </c>
      <c r="I487" s="246"/>
      <c r="J487" s="242"/>
      <c r="K487" s="242"/>
      <c r="L487" s="247"/>
      <c r="M487" s="248"/>
      <c r="N487" s="249"/>
      <c r="O487" s="249"/>
      <c r="P487" s="249"/>
      <c r="Q487" s="249"/>
      <c r="R487" s="249"/>
      <c r="S487" s="249"/>
      <c r="T487" s="250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1" t="s">
        <v>146</v>
      </c>
      <c r="AU487" s="251" t="s">
        <v>87</v>
      </c>
      <c r="AV487" s="14" t="s">
        <v>87</v>
      </c>
      <c r="AW487" s="14" t="s">
        <v>37</v>
      </c>
      <c r="AX487" s="14" t="s">
        <v>80</v>
      </c>
      <c r="AY487" s="251" t="s">
        <v>135</v>
      </c>
    </row>
    <row r="488" s="2" customFormat="1" ht="24.15" customHeight="1">
      <c r="A488" s="38"/>
      <c r="B488" s="39"/>
      <c r="C488" s="212" t="s">
        <v>1576</v>
      </c>
      <c r="D488" s="212" t="s">
        <v>137</v>
      </c>
      <c r="E488" s="213" t="s">
        <v>682</v>
      </c>
      <c r="F488" s="214" t="s">
        <v>683</v>
      </c>
      <c r="G488" s="215" t="s">
        <v>229</v>
      </c>
      <c r="H488" s="216">
        <v>92</v>
      </c>
      <c r="I488" s="217"/>
      <c r="J488" s="218">
        <f>ROUND(I488*H488,2)</f>
        <v>0</v>
      </c>
      <c r="K488" s="214" t="s">
        <v>141</v>
      </c>
      <c r="L488" s="44"/>
      <c r="M488" s="219" t="s">
        <v>19</v>
      </c>
      <c r="N488" s="220" t="s">
        <v>47</v>
      </c>
      <c r="O488" s="84"/>
      <c r="P488" s="221">
        <f>O488*H488</f>
        <v>0</v>
      </c>
      <c r="Q488" s="221">
        <v>0.14041999999999999</v>
      </c>
      <c r="R488" s="221">
        <f>Q488*H488</f>
        <v>12.91864</v>
      </c>
      <c r="S488" s="221">
        <v>0</v>
      </c>
      <c r="T488" s="222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23" t="s">
        <v>142</v>
      </c>
      <c r="AT488" s="223" t="s">
        <v>137</v>
      </c>
      <c r="AU488" s="223" t="s">
        <v>87</v>
      </c>
      <c r="AY488" s="17" t="s">
        <v>135</v>
      </c>
      <c r="BE488" s="224">
        <f>IF(N488="základní",J488,0)</f>
        <v>0</v>
      </c>
      <c r="BF488" s="224">
        <f>IF(N488="snížená",J488,0)</f>
        <v>0</v>
      </c>
      <c r="BG488" s="224">
        <f>IF(N488="zákl. přenesená",J488,0)</f>
        <v>0</v>
      </c>
      <c r="BH488" s="224">
        <f>IF(N488="sníž. přenesená",J488,0)</f>
        <v>0</v>
      </c>
      <c r="BI488" s="224">
        <f>IF(N488="nulová",J488,0)</f>
        <v>0</v>
      </c>
      <c r="BJ488" s="17" t="s">
        <v>80</v>
      </c>
      <c r="BK488" s="224">
        <f>ROUND(I488*H488,2)</f>
        <v>0</v>
      </c>
      <c r="BL488" s="17" t="s">
        <v>142</v>
      </c>
      <c r="BM488" s="223" t="s">
        <v>1577</v>
      </c>
    </row>
    <row r="489" s="2" customFormat="1">
      <c r="A489" s="38"/>
      <c r="B489" s="39"/>
      <c r="C489" s="40"/>
      <c r="D489" s="225" t="s">
        <v>144</v>
      </c>
      <c r="E489" s="40"/>
      <c r="F489" s="226" t="s">
        <v>685</v>
      </c>
      <c r="G489" s="40"/>
      <c r="H489" s="40"/>
      <c r="I489" s="227"/>
      <c r="J489" s="40"/>
      <c r="K489" s="40"/>
      <c r="L489" s="44"/>
      <c r="M489" s="228"/>
      <c r="N489" s="229"/>
      <c r="O489" s="84"/>
      <c r="P489" s="84"/>
      <c r="Q489" s="84"/>
      <c r="R489" s="84"/>
      <c r="S489" s="84"/>
      <c r="T489" s="85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144</v>
      </c>
      <c r="AU489" s="17" t="s">
        <v>87</v>
      </c>
    </row>
    <row r="490" s="14" customFormat="1">
      <c r="A490" s="14"/>
      <c r="B490" s="241"/>
      <c r="C490" s="242"/>
      <c r="D490" s="232" t="s">
        <v>146</v>
      </c>
      <c r="E490" s="243" t="s">
        <v>19</v>
      </c>
      <c r="F490" s="244" t="s">
        <v>1578</v>
      </c>
      <c r="G490" s="242"/>
      <c r="H490" s="245">
        <v>92</v>
      </c>
      <c r="I490" s="246"/>
      <c r="J490" s="242"/>
      <c r="K490" s="242"/>
      <c r="L490" s="247"/>
      <c r="M490" s="248"/>
      <c r="N490" s="249"/>
      <c r="O490" s="249"/>
      <c r="P490" s="249"/>
      <c r="Q490" s="249"/>
      <c r="R490" s="249"/>
      <c r="S490" s="249"/>
      <c r="T490" s="250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1" t="s">
        <v>146</v>
      </c>
      <c r="AU490" s="251" t="s">
        <v>87</v>
      </c>
      <c r="AV490" s="14" t="s">
        <v>87</v>
      </c>
      <c r="AW490" s="14" t="s">
        <v>37</v>
      </c>
      <c r="AX490" s="14" t="s">
        <v>80</v>
      </c>
      <c r="AY490" s="251" t="s">
        <v>135</v>
      </c>
    </row>
    <row r="491" s="2" customFormat="1" ht="16.5" customHeight="1">
      <c r="A491" s="38"/>
      <c r="B491" s="39"/>
      <c r="C491" s="264" t="s">
        <v>1579</v>
      </c>
      <c r="D491" s="264" t="s">
        <v>301</v>
      </c>
      <c r="E491" s="265" t="s">
        <v>1580</v>
      </c>
      <c r="F491" s="266" t="s">
        <v>1581</v>
      </c>
      <c r="G491" s="267" t="s">
        <v>229</v>
      </c>
      <c r="H491" s="268">
        <v>3.0600000000000001</v>
      </c>
      <c r="I491" s="269"/>
      <c r="J491" s="270">
        <f>ROUND(I491*H491,2)</f>
        <v>0</v>
      </c>
      <c r="K491" s="266" t="s">
        <v>19</v>
      </c>
      <c r="L491" s="271"/>
      <c r="M491" s="272" t="s">
        <v>19</v>
      </c>
      <c r="N491" s="273" t="s">
        <v>47</v>
      </c>
      <c r="O491" s="84"/>
      <c r="P491" s="221">
        <f>O491*H491</f>
        <v>0</v>
      </c>
      <c r="Q491" s="221">
        <v>0.050999999999999997</v>
      </c>
      <c r="R491" s="221">
        <f>Q491*H491</f>
        <v>0.15606</v>
      </c>
      <c r="S491" s="221">
        <v>0</v>
      </c>
      <c r="T491" s="222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23" t="s">
        <v>191</v>
      </c>
      <c r="AT491" s="223" t="s">
        <v>301</v>
      </c>
      <c r="AU491" s="223" t="s">
        <v>87</v>
      </c>
      <c r="AY491" s="17" t="s">
        <v>135</v>
      </c>
      <c r="BE491" s="224">
        <f>IF(N491="základní",J491,0)</f>
        <v>0</v>
      </c>
      <c r="BF491" s="224">
        <f>IF(N491="snížená",J491,0)</f>
        <v>0</v>
      </c>
      <c r="BG491" s="224">
        <f>IF(N491="zákl. přenesená",J491,0)</f>
        <v>0</v>
      </c>
      <c r="BH491" s="224">
        <f>IF(N491="sníž. přenesená",J491,0)</f>
        <v>0</v>
      </c>
      <c r="BI491" s="224">
        <f>IF(N491="nulová",J491,0)</f>
        <v>0</v>
      </c>
      <c r="BJ491" s="17" t="s">
        <v>80</v>
      </c>
      <c r="BK491" s="224">
        <f>ROUND(I491*H491,2)</f>
        <v>0</v>
      </c>
      <c r="BL491" s="17" t="s">
        <v>142</v>
      </c>
      <c r="BM491" s="223" t="s">
        <v>1582</v>
      </c>
    </row>
    <row r="492" s="14" customFormat="1">
      <c r="A492" s="14"/>
      <c r="B492" s="241"/>
      <c r="C492" s="242"/>
      <c r="D492" s="232" t="s">
        <v>146</v>
      </c>
      <c r="E492" s="243" t="s">
        <v>19</v>
      </c>
      <c r="F492" s="244" t="s">
        <v>1583</v>
      </c>
      <c r="G492" s="242"/>
      <c r="H492" s="245">
        <v>3.0600000000000001</v>
      </c>
      <c r="I492" s="246"/>
      <c r="J492" s="242"/>
      <c r="K492" s="242"/>
      <c r="L492" s="247"/>
      <c r="M492" s="248"/>
      <c r="N492" s="249"/>
      <c r="O492" s="249"/>
      <c r="P492" s="249"/>
      <c r="Q492" s="249"/>
      <c r="R492" s="249"/>
      <c r="S492" s="249"/>
      <c r="T492" s="250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1" t="s">
        <v>146</v>
      </c>
      <c r="AU492" s="251" t="s">
        <v>87</v>
      </c>
      <c r="AV492" s="14" t="s">
        <v>87</v>
      </c>
      <c r="AW492" s="14" t="s">
        <v>37</v>
      </c>
      <c r="AX492" s="14" t="s">
        <v>80</v>
      </c>
      <c r="AY492" s="251" t="s">
        <v>135</v>
      </c>
    </row>
    <row r="493" s="2" customFormat="1" ht="16.5" customHeight="1">
      <c r="A493" s="38"/>
      <c r="B493" s="39"/>
      <c r="C493" s="264" t="s">
        <v>1584</v>
      </c>
      <c r="D493" s="264" t="s">
        <v>301</v>
      </c>
      <c r="E493" s="265" t="s">
        <v>1585</v>
      </c>
      <c r="F493" s="266" t="s">
        <v>1586</v>
      </c>
      <c r="G493" s="267" t="s">
        <v>229</v>
      </c>
      <c r="H493" s="268">
        <v>90.780000000000001</v>
      </c>
      <c r="I493" s="269"/>
      <c r="J493" s="270">
        <f>ROUND(I493*H493,2)</f>
        <v>0</v>
      </c>
      <c r="K493" s="266" t="s">
        <v>141</v>
      </c>
      <c r="L493" s="271"/>
      <c r="M493" s="272" t="s">
        <v>19</v>
      </c>
      <c r="N493" s="273" t="s">
        <v>47</v>
      </c>
      <c r="O493" s="84"/>
      <c r="P493" s="221">
        <f>O493*H493</f>
        <v>0</v>
      </c>
      <c r="Q493" s="221">
        <v>0.044999999999999998</v>
      </c>
      <c r="R493" s="221">
        <f>Q493*H493</f>
        <v>4.0850999999999997</v>
      </c>
      <c r="S493" s="221">
        <v>0</v>
      </c>
      <c r="T493" s="222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3" t="s">
        <v>191</v>
      </c>
      <c r="AT493" s="223" t="s">
        <v>301</v>
      </c>
      <c r="AU493" s="223" t="s">
        <v>87</v>
      </c>
      <c r="AY493" s="17" t="s">
        <v>135</v>
      </c>
      <c r="BE493" s="224">
        <f>IF(N493="základní",J493,0)</f>
        <v>0</v>
      </c>
      <c r="BF493" s="224">
        <f>IF(N493="snížená",J493,0)</f>
        <v>0</v>
      </c>
      <c r="BG493" s="224">
        <f>IF(N493="zákl. přenesená",J493,0)</f>
        <v>0</v>
      </c>
      <c r="BH493" s="224">
        <f>IF(N493="sníž. přenesená",J493,0)</f>
        <v>0</v>
      </c>
      <c r="BI493" s="224">
        <f>IF(N493="nulová",J493,0)</f>
        <v>0</v>
      </c>
      <c r="BJ493" s="17" t="s">
        <v>80</v>
      </c>
      <c r="BK493" s="224">
        <f>ROUND(I493*H493,2)</f>
        <v>0</v>
      </c>
      <c r="BL493" s="17" t="s">
        <v>142</v>
      </c>
      <c r="BM493" s="223" t="s">
        <v>1587</v>
      </c>
    </row>
    <row r="494" s="14" customFormat="1">
      <c r="A494" s="14"/>
      <c r="B494" s="241"/>
      <c r="C494" s="242"/>
      <c r="D494" s="232" t="s">
        <v>146</v>
      </c>
      <c r="E494" s="243" t="s">
        <v>19</v>
      </c>
      <c r="F494" s="244" t="s">
        <v>1588</v>
      </c>
      <c r="G494" s="242"/>
      <c r="H494" s="245">
        <v>90.780000000000001</v>
      </c>
      <c r="I494" s="246"/>
      <c r="J494" s="242"/>
      <c r="K494" s="242"/>
      <c r="L494" s="247"/>
      <c r="M494" s="248"/>
      <c r="N494" s="249"/>
      <c r="O494" s="249"/>
      <c r="P494" s="249"/>
      <c r="Q494" s="249"/>
      <c r="R494" s="249"/>
      <c r="S494" s="249"/>
      <c r="T494" s="250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1" t="s">
        <v>146</v>
      </c>
      <c r="AU494" s="251" t="s">
        <v>87</v>
      </c>
      <c r="AV494" s="14" t="s">
        <v>87</v>
      </c>
      <c r="AW494" s="14" t="s">
        <v>37</v>
      </c>
      <c r="AX494" s="14" t="s">
        <v>80</v>
      </c>
      <c r="AY494" s="251" t="s">
        <v>135</v>
      </c>
    </row>
    <row r="495" s="2" customFormat="1" ht="24.15" customHeight="1">
      <c r="A495" s="38"/>
      <c r="B495" s="39"/>
      <c r="C495" s="212" t="s">
        <v>1589</v>
      </c>
      <c r="D495" s="212" t="s">
        <v>137</v>
      </c>
      <c r="E495" s="213" t="s">
        <v>1590</v>
      </c>
      <c r="F495" s="214" t="s">
        <v>1591</v>
      </c>
      <c r="G495" s="215" t="s">
        <v>229</v>
      </c>
      <c r="H495" s="216">
        <v>116</v>
      </c>
      <c r="I495" s="217"/>
      <c r="J495" s="218">
        <f>ROUND(I495*H495,2)</f>
        <v>0</v>
      </c>
      <c r="K495" s="214" t="s">
        <v>141</v>
      </c>
      <c r="L495" s="44"/>
      <c r="M495" s="219" t="s">
        <v>19</v>
      </c>
      <c r="N495" s="220" t="s">
        <v>47</v>
      </c>
      <c r="O495" s="84"/>
      <c r="P495" s="221">
        <f>O495*H495</f>
        <v>0</v>
      </c>
      <c r="Q495" s="221">
        <v>0.18292</v>
      </c>
      <c r="R495" s="221">
        <f>Q495*H495</f>
        <v>21.218720000000001</v>
      </c>
      <c r="S495" s="221">
        <v>0</v>
      </c>
      <c r="T495" s="222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23" t="s">
        <v>142</v>
      </c>
      <c r="AT495" s="223" t="s">
        <v>137</v>
      </c>
      <c r="AU495" s="223" t="s">
        <v>87</v>
      </c>
      <c r="AY495" s="17" t="s">
        <v>135</v>
      </c>
      <c r="BE495" s="224">
        <f>IF(N495="základní",J495,0)</f>
        <v>0</v>
      </c>
      <c r="BF495" s="224">
        <f>IF(N495="snížená",J495,0)</f>
        <v>0</v>
      </c>
      <c r="BG495" s="224">
        <f>IF(N495="zákl. přenesená",J495,0)</f>
        <v>0</v>
      </c>
      <c r="BH495" s="224">
        <f>IF(N495="sníž. přenesená",J495,0)</f>
        <v>0</v>
      </c>
      <c r="BI495" s="224">
        <f>IF(N495="nulová",J495,0)</f>
        <v>0</v>
      </c>
      <c r="BJ495" s="17" t="s">
        <v>80</v>
      </c>
      <c r="BK495" s="224">
        <f>ROUND(I495*H495,2)</f>
        <v>0</v>
      </c>
      <c r="BL495" s="17" t="s">
        <v>142</v>
      </c>
      <c r="BM495" s="223" t="s">
        <v>1592</v>
      </c>
    </row>
    <row r="496" s="2" customFormat="1">
      <c r="A496" s="38"/>
      <c r="B496" s="39"/>
      <c r="C496" s="40"/>
      <c r="D496" s="225" t="s">
        <v>144</v>
      </c>
      <c r="E496" s="40"/>
      <c r="F496" s="226" t="s">
        <v>1593</v>
      </c>
      <c r="G496" s="40"/>
      <c r="H496" s="40"/>
      <c r="I496" s="227"/>
      <c r="J496" s="40"/>
      <c r="K496" s="40"/>
      <c r="L496" s="44"/>
      <c r="M496" s="228"/>
      <c r="N496" s="229"/>
      <c r="O496" s="84"/>
      <c r="P496" s="84"/>
      <c r="Q496" s="84"/>
      <c r="R496" s="84"/>
      <c r="S496" s="84"/>
      <c r="T496" s="85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T496" s="17" t="s">
        <v>144</v>
      </c>
      <c r="AU496" s="17" t="s">
        <v>87</v>
      </c>
    </row>
    <row r="497" s="14" customFormat="1">
      <c r="A497" s="14"/>
      <c r="B497" s="241"/>
      <c r="C497" s="242"/>
      <c r="D497" s="232" t="s">
        <v>146</v>
      </c>
      <c r="E497" s="243" t="s">
        <v>19</v>
      </c>
      <c r="F497" s="244" t="s">
        <v>1594</v>
      </c>
      <c r="G497" s="242"/>
      <c r="H497" s="245">
        <v>114</v>
      </c>
      <c r="I497" s="246"/>
      <c r="J497" s="242"/>
      <c r="K497" s="242"/>
      <c r="L497" s="247"/>
      <c r="M497" s="248"/>
      <c r="N497" s="249"/>
      <c r="O497" s="249"/>
      <c r="P497" s="249"/>
      <c r="Q497" s="249"/>
      <c r="R497" s="249"/>
      <c r="S497" s="249"/>
      <c r="T497" s="250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1" t="s">
        <v>146</v>
      </c>
      <c r="AU497" s="251" t="s">
        <v>87</v>
      </c>
      <c r="AV497" s="14" t="s">
        <v>87</v>
      </c>
      <c r="AW497" s="14" t="s">
        <v>37</v>
      </c>
      <c r="AX497" s="14" t="s">
        <v>76</v>
      </c>
      <c r="AY497" s="251" t="s">
        <v>135</v>
      </c>
    </row>
    <row r="498" s="14" customFormat="1">
      <c r="A498" s="14"/>
      <c r="B498" s="241"/>
      <c r="C498" s="242"/>
      <c r="D498" s="232" t="s">
        <v>146</v>
      </c>
      <c r="E498" s="243" t="s">
        <v>19</v>
      </c>
      <c r="F498" s="244" t="s">
        <v>1595</v>
      </c>
      <c r="G498" s="242"/>
      <c r="H498" s="245">
        <v>2</v>
      </c>
      <c r="I498" s="246"/>
      <c r="J498" s="242"/>
      <c r="K498" s="242"/>
      <c r="L498" s="247"/>
      <c r="M498" s="248"/>
      <c r="N498" s="249"/>
      <c r="O498" s="249"/>
      <c r="P498" s="249"/>
      <c r="Q498" s="249"/>
      <c r="R498" s="249"/>
      <c r="S498" s="249"/>
      <c r="T498" s="250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1" t="s">
        <v>146</v>
      </c>
      <c r="AU498" s="251" t="s">
        <v>87</v>
      </c>
      <c r="AV498" s="14" t="s">
        <v>87</v>
      </c>
      <c r="AW498" s="14" t="s">
        <v>37</v>
      </c>
      <c r="AX498" s="14" t="s">
        <v>76</v>
      </c>
      <c r="AY498" s="251" t="s">
        <v>135</v>
      </c>
    </row>
    <row r="499" s="15" customFormat="1">
      <c r="A499" s="15"/>
      <c r="B499" s="252"/>
      <c r="C499" s="253"/>
      <c r="D499" s="232" t="s">
        <v>146</v>
      </c>
      <c r="E499" s="254" t="s">
        <v>19</v>
      </c>
      <c r="F499" s="255" t="s">
        <v>183</v>
      </c>
      <c r="G499" s="253"/>
      <c r="H499" s="256">
        <v>116</v>
      </c>
      <c r="I499" s="257"/>
      <c r="J499" s="253"/>
      <c r="K499" s="253"/>
      <c r="L499" s="258"/>
      <c r="M499" s="259"/>
      <c r="N499" s="260"/>
      <c r="O499" s="260"/>
      <c r="P499" s="260"/>
      <c r="Q499" s="260"/>
      <c r="R499" s="260"/>
      <c r="S499" s="260"/>
      <c r="T499" s="261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62" t="s">
        <v>146</v>
      </c>
      <c r="AU499" s="262" t="s">
        <v>87</v>
      </c>
      <c r="AV499" s="15" t="s">
        <v>142</v>
      </c>
      <c r="AW499" s="15" t="s">
        <v>37</v>
      </c>
      <c r="AX499" s="15" t="s">
        <v>80</v>
      </c>
      <c r="AY499" s="262" t="s">
        <v>135</v>
      </c>
    </row>
    <row r="500" s="2" customFormat="1" ht="16.5" customHeight="1">
      <c r="A500" s="38"/>
      <c r="B500" s="39"/>
      <c r="C500" s="264" t="s">
        <v>1596</v>
      </c>
      <c r="D500" s="264" t="s">
        <v>301</v>
      </c>
      <c r="E500" s="265" t="s">
        <v>1597</v>
      </c>
      <c r="F500" s="266" t="s">
        <v>1598</v>
      </c>
      <c r="G500" s="267" t="s">
        <v>229</v>
      </c>
      <c r="H500" s="268">
        <v>116.28</v>
      </c>
      <c r="I500" s="269"/>
      <c r="J500" s="270">
        <f>ROUND(I500*H500,2)</f>
        <v>0</v>
      </c>
      <c r="K500" s="266" t="s">
        <v>141</v>
      </c>
      <c r="L500" s="271"/>
      <c r="M500" s="272" t="s">
        <v>19</v>
      </c>
      <c r="N500" s="273" t="s">
        <v>47</v>
      </c>
      <c r="O500" s="84"/>
      <c r="P500" s="221">
        <f>O500*H500</f>
        <v>0</v>
      </c>
      <c r="Q500" s="221">
        <v>0.14999999999999999</v>
      </c>
      <c r="R500" s="221">
        <f>Q500*H500</f>
        <v>17.442</v>
      </c>
      <c r="S500" s="221">
        <v>0</v>
      </c>
      <c r="T500" s="222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23" t="s">
        <v>191</v>
      </c>
      <c r="AT500" s="223" t="s">
        <v>301</v>
      </c>
      <c r="AU500" s="223" t="s">
        <v>87</v>
      </c>
      <c r="AY500" s="17" t="s">
        <v>135</v>
      </c>
      <c r="BE500" s="224">
        <f>IF(N500="základní",J500,0)</f>
        <v>0</v>
      </c>
      <c r="BF500" s="224">
        <f>IF(N500="snížená",J500,0)</f>
        <v>0</v>
      </c>
      <c r="BG500" s="224">
        <f>IF(N500="zákl. přenesená",J500,0)</f>
        <v>0</v>
      </c>
      <c r="BH500" s="224">
        <f>IF(N500="sníž. přenesená",J500,0)</f>
        <v>0</v>
      </c>
      <c r="BI500" s="224">
        <f>IF(N500="nulová",J500,0)</f>
        <v>0</v>
      </c>
      <c r="BJ500" s="17" t="s">
        <v>80</v>
      </c>
      <c r="BK500" s="224">
        <f>ROUND(I500*H500,2)</f>
        <v>0</v>
      </c>
      <c r="BL500" s="17" t="s">
        <v>142</v>
      </c>
      <c r="BM500" s="223" t="s">
        <v>1599</v>
      </c>
    </row>
    <row r="501" s="14" customFormat="1">
      <c r="A501" s="14"/>
      <c r="B501" s="241"/>
      <c r="C501" s="242"/>
      <c r="D501" s="232" t="s">
        <v>146</v>
      </c>
      <c r="E501" s="243" t="s">
        <v>19</v>
      </c>
      <c r="F501" s="244" t="s">
        <v>1600</v>
      </c>
      <c r="G501" s="242"/>
      <c r="H501" s="245">
        <v>116.28</v>
      </c>
      <c r="I501" s="246"/>
      <c r="J501" s="242"/>
      <c r="K501" s="242"/>
      <c r="L501" s="247"/>
      <c r="M501" s="248"/>
      <c r="N501" s="249"/>
      <c r="O501" s="249"/>
      <c r="P501" s="249"/>
      <c r="Q501" s="249"/>
      <c r="R501" s="249"/>
      <c r="S501" s="249"/>
      <c r="T501" s="250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1" t="s">
        <v>146</v>
      </c>
      <c r="AU501" s="251" t="s">
        <v>87</v>
      </c>
      <c r="AV501" s="14" t="s">
        <v>87</v>
      </c>
      <c r="AW501" s="14" t="s">
        <v>37</v>
      </c>
      <c r="AX501" s="14" t="s">
        <v>80</v>
      </c>
      <c r="AY501" s="251" t="s">
        <v>135</v>
      </c>
    </row>
    <row r="502" s="2" customFormat="1" ht="24.15" customHeight="1">
      <c r="A502" s="38"/>
      <c r="B502" s="39"/>
      <c r="C502" s="212" t="s">
        <v>1601</v>
      </c>
      <c r="D502" s="212" t="s">
        <v>137</v>
      </c>
      <c r="E502" s="213" t="s">
        <v>1602</v>
      </c>
      <c r="F502" s="214" t="s">
        <v>1603</v>
      </c>
      <c r="G502" s="215" t="s">
        <v>229</v>
      </c>
      <c r="H502" s="216">
        <v>2</v>
      </c>
      <c r="I502" s="217"/>
      <c r="J502" s="218">
        <f>ROUND(I502*H502,2)</f>
        <v>0</v>
      </c>
      <c r="K502" s="214" t="s">
        <v>141</v>
      </c>
      <c r="L502" s="44"/>
      <c r="M502" s="219" t="s">
        <v>19</v>
      </c>
      <c r="N502" s="220" t="s">
        <v>47</v>
      </c>
      <c r="O502" s="84"/>
      <c r="P502" s="221">
        <f>O502*H502</f>
        <v>0</v>
      </c>
      <c r="Q502" s="221">
        <v>0.34612999999999999</v>
      </c>
      <c r="R502" s="221">
        <f>Q502*H502</f>
        <v>0.69225999999999999</v>
      </c>
      <c r="S502" s="221">
        <v>0</v>
      </c>
      <c r="T502" s="222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23" t="s">
        <v>142</v>
      </c>
      <c r="AT502" s="223" t="s">
        <v>137</v>
      </c>
      <c r="AU502" s="223" t="s">
        <v>87</v>
      </c>
      <c r="AY502" s="17" t="s">
        <v>135</v>
      </c>
      <c r="BE502" s="224">
        <f>IF(N502="základní",J502,0)</f>
        <v>0</v>
      </c>
      <c r="BF502" s="224">
        <f>IF(N502="snížená",J502,0)</f>
        <v>0</v>
      </c>
      <c r="BG502" s="224">
        <f>IF(N502="zákl. přenesená",J502,0)</f>
        <v>0</v>
      </c>
      <c r="BH502" s="224">
        <f>IF(N502="sníž. přenesená",J502,0)</f>
        <v>0</v>
      </c>
      <c r="BI502" s="224">
        <f>IF(N502="nulová",J502,0)</f>
        <v>0</v>
      </c>
      <c r="BJ502" s="17" t="s">
        <v>80</v>
      </c>
      <c r="BK502" s="224">
        <f>ROUND(I502*H502,2)</f>
        <v>0</v>
      </c>
      <c r="BL502" s="17" t="s">
        <v>142</v>
      </c>
      <c r="BM502" s="223" t="s">
        <v>1604</v>
      </c>
    </row>
    <row r="503" s="2" customFormat="1">
      <c r="A503" s="38"/>
      <c r="B503" s="39"/>
      <c r="C503" s="40"/>
      <c r="D503" s="225" t="s">
        <v>144</v>
      </c>
      <c r="E503" s="40"/>
      <c r="F503" s="226" t="s">
        <v>1605</v>
      </c>
      <c r="G503" s="40"/>
      <c r="H503" s="40"/>
      <c r="I503" s="227"/>
      <c r="J503" s="40"/>
      <c r="K503" s="40"/>
      <c r="L503" s="44"/>
      <c r="M503" s="228"/>
      <c r="N503" s="229"/>
      <c r="O503" s="84"/>
      <c r="P503" s="84"/>
      <c r="Q503" s="84"/>
      <c r="R503" s="84"/>
      <c r="S503" s="84"/>
      <c r="T503" s="85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T503" s="17" t="s">
        <v>144</v>
      </c>
      <c r="AU503" s="17" t="s">
        <v>87</v>
      </c>
    </row>
    <row r="504" s="2" customFormat="1" ht="16.5" customHeight="1">
      <c r="A504" s="38"/>
      <c r="B504" s="39"/>
      <c r="C504" s="264" t="s">
        <v>1606</v>
      </c>
      <c r="D504" s="264" t="s">
        <v>301</v>
      </c>
      <c r="E504" s="265" t="s">
        <v>1607</v>
      </c>
      <c r="F504" s="266" t="s">
        <v>1608</v>
      </c>
      <c r="G504" s="267" t="s">
        <v>229</v>
      </c>
      <c r="H504" s="268">
        <v>1.02</v>
      </c>
      <c r="I504" s="269"/>
      <c r="J504" s="270">
        <f>ROUND(I504*H504,2)</f>
        <v>0</v>
      </c>
      <c r="K504" s="266" t="s">
        <v>141</v>
      </c>
      <c r="L504" s="271"/>
      <c r="M504" s="272" t="s">
        <v>19</v>
      </c>
      <c r="N504" s="273" t="s">
        <v>47</v>
      </c>
      <c r="O504" s="84"/>
      <c r="P504" s="221">
        <f>O504*H504</f>
        <v>0</v>
      </c>
      <c r="Q504" s="221">
        <v>0.248</v>
      </c>
      <c r="R504" s="221">
        <f>Q504*H504</f>
        <v>0.25296000000000002</v>
      </c>
      <c r="S504" s="221">
        <v>0</v>
      </c>
      <c r="T504" s="222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23" t="s">
        <v>191</v>
      </c>
      <c r="AT504" s="223" t="s">
        <v>301</v>
      </c>
      <c r="AU504" s="223" t="s">
        <v>87</v>
      </c>
      <c r="AY504" s="17" t="s">
        <v>135</v>
      </c>
      <c r="BE504" s="224">
        <f>IF(N504="základní",J504,0)</f>
        <v>0</v>
      </c>
      <c r="BF504" s="224">
        <f>IF(N504="snížená",J504,0)</f>
        <v>0</v>
      </c>
      <c r="BG504" s="224">
        <f>IF(N504="zákl. přenesená",J504,0)</f>
        <v>0</v>
      </c>
      <c r="BH504" s="224">
        <f>IF(N504="sníž. přenesená",J504,0)</f>
        <v>0</v>
      </c>
      <c r="BI504" s="224">
        <f>IF(N504="nulová",J504,0)</f>
        <v>0</v>
      </c>
      <c r="BJ504" s="17" t="s">
        <v>80</v>
      </c>
      <c r="BK504" s="224">
        <f>ROUND(I504*H504,2)</f>
        <v>0</v>
      </c>
      <c r="BL504" s="17" t="s">
        <v>142</v>
      </c>
      <c r="BM504" s="223" t="s">
        <v>1609</v>
      </c>
    </row>
    <row r="505" s="14" customFormat="1">
      <c r="A505" s="14"/>
      <c r="B505" s="241"/>
      <c r="C505" s="242"/>
      <c r="D505" s="232" t="s">
        <v>146</v>
      </c>
      <c r="E505" s="243" t="s">
        <v>19</v>
      </c>
      <c r="F505" s="244" t="s">
        <v>1610</v>
      </c>
      <c r="G505" s="242"/>
      <c r="H505" s="245">
        <v>1.02</v>
      </c>
      <c r="I505" s="246"/>
      <c r="J505" s="242"/>
      <c r="K505" s="242"/>
      <c r="L505" s="247"/>
      <c r="M505" s="248"/>
      <c r="N505" s="249"/>
      <c r="O505" s="249"/>
      <c r="P505" s="249"/>
      <c r="Q505" s="249"/>
      <c r="R505" s="249"/>
      <c r="S505" s="249"/>
      <c r="T505" s="250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1" t="s">
        <v>146</v>
      </c>
      <c r="AU505" s="251" t="s">
        <v>87</v>
      </c>
      <c r="AV505" s="14" t="s">
        <v>87</v>
      </c>
      <c r="AW505" s="14" t="s">
        <v>37</v>
      </c>
      <c r="AX505" s="14" t="s">
        <v>76</v>
      </c>
      <c r="AY505" s="251" t="s">
        <v>135</v>
      </c>
    </row>
    <row r="506" s="15" customFormat="1">
      <c r="A506" s="15"/>
      <c r="B506" s="252"/>
      <c r="C506" s="253"/>
      <c r="D506" s="232" t="s">
        <v>146</v>
      </c>
      <c r="E506" s="254" t="s">
        <v>19</v>
      </c>
      <c r="F506" s="255" t="s">
        <v>183</v>
      </c>
      <c r="G506" s="253"/>
      <c r="H506" s="256">
        <v>1.02</v>
      </c>
      <c r="I506" s="257"/>
      <c r="J506" s="253"/>
      <c r="K506" s="253"/>
      <c r="L506" s="258"/>
      <c r="M506" s="259"/>
      <c r="N506" s="260"/>
      <c r="O506" s="260"/>
      <c r="P506" s="260"/>
      <c r="Q506" s="260"/>
      <c r="R506" s="260"/>
      <c r="S506" s="260"/>
      <c r="T506" s="261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62" t="s">
        <v>146</v>
      </c>
      <c r="AU506" s="262" t="s">
        <v>87</v>
      </c>
      <c r="AV506" s="15" t="s">
        <v>142</v>
      </c>
      <c r="AW506" s="15" t="s">
        <v>37</v>
      </c>
      <c r="AX506" s="15" t="s">
        <v>80</v>
      </c>
      <c r="AY506" s="262" t="s">
        <v>135</v>
      </c>
    </row>
    <row r="507" s="2" customFormat="1" ht="16.5" customHeight="1">
      <c r="A507" s="38"/>
      <c r="B507" s="39"/>
      <c r="C507" s="264" t="s">
        <v>1611</v>
      </c>
      <c r="D507" s="264" t="s">
        <v>301</v>
      </c>
      <c r="E507" s="265" t="s">
        <v>1612</v>
      </c>
      <c r="F507" s="266" t="s">
        <v>1613</v>
      </c>
      <c r="G507" s="267" t="s">
        <v>229</v>
      </c>
      <c r="H507" s="268">
        <v>1.02</v>
      </c>
      <c r="I507" s="269"/>
      <c r="J507" s="270">
        <f>ROUND(I507*H507,2)</f>
        <v>0</v>
      </c>
      <c r="K507" s="266" t="s">
        <v>141</v>
      </c>
      <c r="L507" s="271"/>
      <c r="M507" s="272" t="s">
        <v>19</v>
      </c>
      <c r="N507" s="273" t="s">
        <v>47</v>
      </c>
      <c r="O507" s="84"/>
      <c r="P507" s="221">
        <f>O507*H507</f>
        <v>0</v>
      </c>
      <c r="Q507" s="221">
        <v>0.244</v>
      </c>
      <c r="R507" s="221">
        <f>Q507*H507</f>
        <v>0.24887999999999999</v>
      </c>
      <c r="S507" s="221">
        <v>0</v>
      </c>
      <c r="T507" s="222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23" t="s">
        <v>191</v>
      </c>
      <c r="AT507" s="223" t="s">
        <v>301</v>
      </c>
      <c r="AU507" s="223" t="s">
        <v>87</v>
      </c>
      <c r="AY507" s="17" t="s">
        <v>135</v>
      </c>
      <c r="BE507" s="224">
        <f>IF(N507="základní",J507,0)</f>
        <v>0</v>
      </c>
      <c r="BF507" s="224">
        <f>IF(N507="snížená",J507,0)</f>
        <v>0</v>
      </c>
      <c r="BG507" s="224">
        <f>IF(N507="zákl. přenesená",J507,0)</f>
        <v>0</v>
      </c>
      <c r="BH507" s="224">
        <f>IF(N507="sníž. přenesená",J507,0)</f>
        <v>0</v>
      </c>
      <c r="BI507" s="224">
        <f>IF(N507="nulová",J507,0)</f>
        <v>0</v>
      </c>
      <c r="BJ507" s="17" t="s">
        <v>80</v>
      </c>
      <c r="BK507" s="224">
        <f>ROUND(I507*H507,2)</f>
        <v>0</v>
      </c>
      <c r="BL507" s="17" t="s">
        <v>142</v>
      </c>
      <c r="BM507" s="223" t="s">
        <v>1614</v>
      </c>
    </row>
    <row r="508" s="14" customFormat="1">
      <c r="A508" s="14"/>
      <c r="B508" s="241"/>
      <c r="C508" s="242"/>
      <c r="D508" s="232" t="s">
        <v>146</v>
      </c>
      <c r="E508" s="243" t="s">
        <v>19</v>
      </c>
      <c r="F508" s="244" t="s">
        <v>1610</v>
      </c>
      <c r="G508" s="242"/>
      <c r="H508" s="245">
        <v>1.02</v>
      </c>
      <c r="I508" s="246"/>
      <c r="J508" s="242"/>
      <c r="K508" s="242"/>
      <c r="L508" s="247"/>
      <c r="M508" s="248"/>
      <c r="N508" s="249"/>
      <c r="O508" s="249"/>
      <c r="P508" s="249"/>
      <c r="Q508" s="249"/>
      <c r="R508" s="249"/>
      <c r="S508" s="249"/>
      <c r="T508" s="250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1" t="s">
        <v>146</v>
      </c>
      <c r="AU508" s="251" t="s">
        <v>87</v>
      </c>
      <c r="AV508" s="14" t="s">
        <v>87</v>
      </c>
      <c r="AW508" s="14" t="s">
        <v>37</v>
      </c>
      <c r="AX508" s="14" t="s">
        <v>80</v>
      </c>
      <c r="AY508" s="251" t="s">
        <v>135</v>
      </c>
    </row>
    <row r="509" s="2" customFormat="1" ht="24.15" customHeight="1">
      <c r="A509" s="38"/>
      <c r="B509" s="39"/>
      <c r="C509" s="264" t="s">
        <v>1615</v>
      </c>
      <c r="D509" s="264" t="s">
        <v>301</v>
      </c>
      <c r="E509" s="265" t="s">
        <v>1616</v>
      </c>
      <c r="F509" s="266" t="s">
        <v>1617</v>
      </c>
      <c r="G509" s="267" t="s">
        <v>229</v>
      </c>
      <c r="H509" s="268">
        <v>2.04</v>
      </c>
      <c r="I509" s="269"/>
      <c r="J509" s="270">
        <f>ROUND(I509*H509,2)</f>
        <v>0</v>
      </c>
      <c r="K509" s="266" t="s">
        <v>19</v>
      </c>
      <c r="L509" s="271"/>
      <c r="M509" s="272" t="s">
        <v>19</v>
      </c>
      <c r="N509" s="273" t="s">
        <v>47</v>
      </c>
      <c r="O509" s="84"/>
      <c r="P509" s="221">
        <f>O509*H509</f>
        <v>0</v>
      </c>
      <c r="Q509" s="221">
        <v>0.14999999999999999</v>
      </c>
      <c r="R509" s="221">
        <f>Q509*H509</f>
        <v>0.30599999999999999</v>
      </c>
      <c r="S509" s="221">
        <v>0</v>
      </c>
      <c r="T509" s="222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23" t="s">
        <v>191</v>
      </c>
      <c r="AT509" s="223" t="s">
        <v>301</v>
      </c>
      <c r="AU509" s="223" t="s">
        <v>87</v>
      </c>
      <c r="AY509" s="17" t="s">
        <v>135</v>
      </c>
      <c r="BE509" s="224">
        <f>IF(N509="základní",J509,0)</f>
        <v>0</v>
      </c>
      <c r="BF509" s="224">
        <f>IF(N509="snížená",J509,0)</f>
        <v>0</v>
      </c>
      <c r="BG509" s="224">
        <f>IF(N509="zákl. přenesená",J509,0)</f>
        <v>0</v>
      </c>
      <c r="BH509" s="224">
        <f>IF(N509="sníž. přenesená",J509,0)</f>
        <v>0</v>
      </c>
      <c r="BI509" s="224">
        <f>IF(N509="nulová",J509,0)</f>
        <v>0</v>
      </c>
      <c r="BJ509" s="17" t="s">
        <v>80</v>
      </c>
      <c r="BK509" s="224">
        <f>ROUND(I509*H509,2)</f>
        <v>0</v>
      </c>
      <c r="BL509" s="17" t="s">
        <v>142</v>
      </c>
      <c r="BM509" s="223" t="s">
        <v>1618</v>
      </c>
    </row>
    <row r="510" s="14" customFormat="1">
      <c r="A510" s="14"/>
      <c r="B510" s="241"/>
      <c r="C510" s="242"/>
      <c r="D510" s="232" t="s">
        <v>146</v>
      </c>
      <c r="E510" s="243" t="s">
        <v>19</v>
      </c>
      <c r="F510" s="244" t="s">
        <v>1575</v>
      </c>
      <c r="G510" s="242"/>
      <c r="H510" s="245">
        <v>2.04</v>
      </c>
      <c r="I510" s="246"/>
      <c r="J510" s="242"/>
      <c r="K510" s="242"/>
      <c r="L510" s="247"/>
      <c r="M510" s="248"/>
      <c r="N510" s="249"/>
      <c r="O510" s="249"/>
      <c r="P510" s="249"/>
      <c r="Q510" s="249"/>
      <c r="R510" s="249"/>
      <c r="S510" s="249"/>
      <c r="T510" s="250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1" t="s">
        <v>146</v>
      </c>
      <c r="AU510" s="251" t="s">
        <v>87</v>
      </c>
      <c r="AV510" s="14" t="s">
        <v>87</v>
      </c>
      <c r="AW510" s="14" t="s">
        <v>37</v>
      </c>
      <c r="AX510" s="14" t="s">
        <v>80</v>
      </c>
      <c r="AY510" s="251" t="s">
        <v>135</v>
      </c>
    </row>
    <row r="511" s="2" customFormat="1" ht="16.5" customHeight="1">
      <c r="A511" s="38"/>
      <c r="B511" s="39"/>
      <c r="C511" s="212" t="s">
        <v>1619</v>
      </c>
      <c r="D511" s="212" t="s">
        <v>137</v>
      </c>
      <c r="E511" s="213" t="s">
        <v>692</v>
      </c>
      <c r="F511" s="214" t="s">
        <v>693</v>
      </c>
      <c r="G511" s="215" t="s">
        <v>255</v>
      </c>
      <c r="H511" s="216">
        <v>6</v>
      </c>
      <c r="I511" s="217"/>
      <c r="J511" s="218">
        <f>ROUND(I511*H511,2)</f>
        <v>0</v>
      </c>
      <c r="K511" s="214" t="s">
        <v>141</v>
      </c>
      <c r="L511" s="44"/>
      <c r="M511" s="219" t="s">
        <v>19</v>
      </c>
      <c r="N511" s="220" t="s">
        <v>47</v>
      </c>
      <c r="O511" s="84"/>
      <c r="P511" s="221">
        <f>O511*H511</f>
        <v>0</v>
      </c>
      <c r="Q511" s="221">
        <v>2.2563399999999998</v>
      </c>
      <c r="R511" s="221">
        <f>Q511*H511</f>
        <v>13.538039999999999</v>
      </c>
      <c r="S511" s="221">
        <v>0</v>
      </c>
      <c r="T511" s="222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23" t="s">
        <v>142</v>
      </c>
      <c r="AT511" s="223" t="s">
        <v>137</v>
      </c>
      <c r="AU511" s="223" t="s">
        <v>87</v>
      </c>
      <c r="AY511" s="17" t="s">
        <v>135</v>
      </c>
      <c r="BE511" s="224">
        <f>IF(N511="základní",J511,0)</f>
        <v>0</v>
      </c>
      <c r="BF511" s="224">
        <f>IF(N511="snížená",J511,0)</f>
        <v>0</v>
      </c>
      <c r="BG511" s="224">
        <f>IF(N511="zákl. přenesená",J511,0)</f>
        <v>0</v>
      </c>
      <c r="BH511" s="224">
        <f>IF(N511="sníž. přenesená",J511,0)</f>
        <v>0</v>
      </c>
      <c r="BI511" s="224">
        <f>IF(N511="nulová",J511,0)</f>
        <v>0</v>
      </c>
      <c r="BJ511" s="17" t="s">
        <v>80</v>
      </c>
      <c r="BK511" s="224">
        <f>ROUND(I511*H511,2)</f>
        <v>0</v>
      </c>
      <c r="BL511" s="17" t="s">
        <v>142</v>
      </c>
      <c r="BM511" s="223" t="s">
        <v>1620</v>
      </c>
    </row>
    <row r="512" s="2" customFormat="1">
      <c r="A512" s="38"/>
      <c r="B512" s="39"/>
      <c r="C512" s="40"/>
      <c r="D512" s="225" t="s">
        <v>144</v>
      </c>
      <c r="E512" s="40"/>
      <c r="F512" s="226" t="s">
        <v>695</v>
      </c>
      <c r="G512" s="40"/>
      <c r="H512" s="40"/>
      <c r="I512" s="227"/>
      <c r="J512" s="40"/>
      <c r="K512" s="40"/>
      <c r="L512" s="44"/>
      <c r="M512" s="228"/>
      <c r="N512" s="229"/>
      <c r="O512" s="84"/>
      <c r="P512" s="84"/>
      <c r="Q512" s="84"/>
      <c r="R512" s="84"/>
      <c r="S512" s="84"/>
      <c r="T512" s="85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T512" s="17" t="s">
        <v>144</v>
      </c>
      <c r="AU512" s="17" t="s">
        <v>87</v>
      </c>
    </row>
    <row r="513" s="13" customFormat="1">
      <c r="A513" s="13"/>
      <c r="B513" s="230"/>
      <c r="C513" s="231"/>
      <c r="D513" s="232" t="s">
        <v>146</v>
      </c>
      <c r="E513" s="233" t="s">
        <v>19</v>
      </c>
      <c r="F513" s="234" t="s">
        <v>1621</v>
      </c>
      <c r="G513" s="231"/>
      <c r="H513" s="233" t="s">
        <v>19</v>
      </c>
      <c r="I513" s="235"/>
      <c r="J513" s="231"/>
      <c r="K513" s="231"/>
      <c r="L513" s="236"/>
      <c r="M513" s="237"/>
      <c r="N513" s="238"/>
      <c r="O513" s="238"/>
      <c r="P513" s="238"/>
      <c r="Q513" s="238"/>
      <c r="R513" s="238"/>
      <c r="S513" s="238"/>
      <c r="T513" s="239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0" t="s">
        <v>146</v>
      </c>
      <c r="AU513" s="240" t="s">
        <v>87</v>
      </c>
      <c r="AV513" s="13" t="s">
        <v>80</v>
      </c>
      <c r="AW513" s="13" t="s">
        <v>37</v>
      </c>
      <c r="AX513" s="13" t="s">
        <v>76</v>
      </c>
      <c r="AY513" s="240" t="s">
        <v>135</v>
      </c>
    </row>
    <row r="514" s="14" customFormat="1">
      <c r="A514" s="14"/>
      <c r="B514" s="241"/>
      <c r="C514" s="242"/>
      <c r="D514" s="232" t="s">
        <v>146</v>
      </c>
      <c r="E514" s="243" t="s">
        <v>19</v>
      </c>
      <c r="F514" s="244" t="s">
        <v>1206</v>
      </c>
      <c r="G514" s="242"/>
      <c r="H514" s="245">
        <v>6</v>
      </c>
      <c r="I514" s="246"/>
      <c r="J514" s="242"/>
      <c r="K514" s="242"/>
      <c r="L514" s="247"/>
      <c r="M514" s="248"/>
      <c r="N514" s="249"/>
      <c r="O514" s="249"/>
      <c r="P514" s="249"/>
      <c r="Q514" s="249"/>
      <c r="R514" s="249"/>
      <c r="S514" s="249"/>
      <c r="T514" s="250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1" t="s">
        <v>146</v>
      </c>
      <c r="AU514" s="251" t="s">
        <v>87</v>
      </c>
      <c r="AV514" s="14" t="s">
        <v>87</v>
      </c>
      <c r="AW514" s="14" t="s">
        <v>37</v>
      </c>
      <c r="AX514" s="14" t="s">
        <v>80</v>
      </c>
      <c r="AY514" s="251" t="s">
        <v>135</v>
      </c>
    </row>
    <row r="515" s="12" customFormat="1" ht="22.8" customHeight="1">
      <c r="A515" s="12"/>
      <c r="B515" s="196"/>
      <c r="C515" s="197"/>
      <c r="D515" s="198" t="s">
        <v>75</v>
      </c>
      <c r="E515" s="210" t="s">
        <v>1622</v>
      </c>
      <c r="F515" s="210" t="s">
        <v>1623</v>
      </c>
      <c r="G515" s="197"/>
      <c r="H515" s="197"/>
      <c r="I515" s="200"/>
      <c r="J515" s="211">
        <f>BK515</f>
        <v>0</v>
      </c>
      <c r="K515" s="197"/>
      <c r="L515" s="202"/>
      <c r="M515" s="203"/>
      <c r="N515" s="204"/>
      <c r="O515" s="204"/>
      <c r="P515" s="205">
        <f>SUM(P516:P535)</f>
        <v>0</v>
      </c>
      <c r="Q515" s="204"/>
      <c r="R515" s="205">
        <f>SUM(R516:R535)</f>
        <v>0.11080999999999999</v>
      </c>
      <c r="S515" s="204"/>
      <c r="T515" s="206">
        <f>SUM(T516:T535)</f>
        <v>0.254</v>
      </c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R515" s="207" t="s">
        <v>80</v>
      </c>
      <c r="AT515" s="208" t="s">
        <v>75</v>
      </c>
      <c r="AU515" s="208" t="s">
        <v>80</v>
      </c>
      <c r="AY515" s="207" t="s">
        <v>135</v>
      </c>
      <c r="BK515" s="209">
        <f>SUM(BK516:BK535)</f>
        <v>0</v>
      </c>
    </row>
    <row r="516" s="2" customFormat="1" ht="33" customHeight="1">
      <c r="A516" s="38"/>
      <c r="B516" s="39"/>
      <c r="C516" s="212" t="s">
        <v>1624</v>
      </c>
      <c r="D516" s="212" t="s">
        <v>137</v>
      </c>
      <c r="E516" s="213" t="s">
        <v>721</v>
      </c>
      <c r="F516" s="214" t="s">
        <v>722</v>
      </c>
      <c r="G516" s="215" t="s">
        <v>368</v>
      </c>
      <c r="H516" s="216">
        <v>3</v>
      </c>
      <c r="I516" s="217"/>
      <c r="J516" s="218">
        <f>ROUND(I516*H516,2)</f>
        <v>0</v>
      </c>
      <c r="K516" s="214" t="s">
        <v>141</v>
      </c>
      <c r="L516" s="44"/>
      <c r="M516" s="219" t="s">
        <v>19</v>
      </c>
      <c r="N516" s="220" t="s">
        <v>47</v>
      </c>
      <c r="O516" s="84"/>
      <c r="P516" s="221">
        <f>O516*H516</f>
        <v>0</v>
      </c>
      <c r="Q516" s="221">
        <v>0</v>
      </c>
      <c r="R516" s="221">
        <f>Q516*H516</f>
        <v>0</v>
      </c>
      <c r="S516" s="221">
        <v>0.082000000000000003</v>
      </c>
      <c r="T516" s="222">
        <f>S516*H516</f>
        <v>0.246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23" t="s">
        <v>142</v>
      </c>
      <c r="AT516" s="223" t="s">
        <v>137</v>
      </c>
      <c r="AU516" s="223" t="s">
        <v>87</v>
      </c>
      <c r="AY516" s="17" t="s">
        <v>135</v>
      </c>
      <c r="BE516" s="224">
        <f>IF(N516="základní",J516,0)</f>
        <v>0</v>
      </c>
      <c r="BF516" s="224">
        <f>IF(N516="snížená",J516,0)</f>
        <v>0</v>
      </c>
      <c r="BG516" s="224">
        <f>IF(N516="zákl. přenesená",J516,0)</f>
        <v>0</v>
      </c>
      <c r="BH516" s="224">
        <f>IF(N516="sníž. přenesená",J516,0)</f>
        <v>0</v>
      </c>
      <c r="BI516" s="224">
        <f>IF(N516="nulová",J516,0)</f>
        <v>0</v>
      </c>
      <c r="BJ516" s="17" t="s">
        <v>80</v>
      </c>
      <c r="BK516" s="224">
        <f>ROUND(I516*H516,2)</f>
        <v>0</v>
      </c>
      <c r="BL516" s="17" t="s">
        <v>142</v>
      </c>
      <c r="BM516" s="223" t="s">
        <v>1625</v>
      </c>
    </row>
    <row r="517" s="2" customFormat="1">
      <c r="A517" s="38"/>
      <c r="B517" s="39"/>
      <c r="C517" s="40"/>
      <c r="D517" s="225" t="s">
        <v>144</v>
      </c>
      <c r="E517" s="40"/>
      <c r="F517" s="226" t="s">
        <v>724</v>
      </c>
      <c r="G517" s="40"/>
      <c r="H517" s="40"/>
      <c r="I517" s="227"/>
      <c r="J517" s="40"/>
      <c r="K517" s="40"/>
      <c r="L517" s="44"/>
      <c r="M517" s="228"/>
      <c r="N517" s="229"/>
      <c r="O517" s="84"/>
      <c r="P517" s="84"/>
      <c r="Q517" s="84"/>
      <c r="R517" s="84"/>
      <c r="S517" s="84"/>
      <c r="T517" s="85"/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T517" s="17" t="s">
        <v>144</v>
      </c>
      <c r="AU517" s="17" t="s">
        <v>87</v>
      </c>
    </row>
    <row r="518" s="13" customFormat="1">
      <c r="A518" s="13"/>
      <c r="B518" s="230"/>
      <c r="C518" s="231"/>
      <c r="D518" s="232" t="s">
        <v>146</v>
      </c>
      <c r="E518" s="233" t="s">
        <v>19</v>
      </c>
      <c r="F518" s="234" t="s">
        <v>1626</v>
      </c>
      <c r="G518" s="231"/>
      <c r="H518" s="233" t="s">
        <v>19</v>
      </c>
      <c r="I518" s="235"/>
      <c r="J518" s="231"/>
      <c r="K518" s="231"/>
      <c r="L518" s="236"/>
      <c r="M518" s="237"/>
      <c r="N518" s="238"/>
      <c r="O518" s="238"/>
      <c r="P518" s="238"/>
      <c r="Q518" s="238"/>
      <c r="R518" s="238"/>
      <c r="S518" s="238"/>
      <c r="T518" s="239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0" t="s">
        <v>146</v>
      </c>
      <c r="AU518" s="240" t="s">
        <v>87</v>
      </c>
      <c r="AV518" s="13" t="s">
        <v>80</v>
      </c>
      <c r="AW518" s="13" t="s">
        <v>37</v>
      </c>
      <c r="AX518" s="13" t="s">
        <v>76</v>
      </c>
      <c r="AY518" s="240" t="s">
        <v>135</v>
      </c>
    </row>
    <row r="519" s="14" customFormat="1">
      <c r="A519" s="14"/>
      <c r="B519" s="241"/>
      <c r="C519" s="242"/>
      <c r="D519" s="232" t="s">
        <v>146</v>
      </c>
      <c r="E519" s="243" t="s">
        <v>19</v>
      </c>
      <c r="F519" s="244" t="s">
        <v>80</v>
      </c>
      <c r="G519" s="242"/>
      <c r="H519" s="245">
        <v>1</v>
      </c>
      <c r="I519" s="246"/>
      <c r="J519" s="242"/>
      <c r="K519" s="242"/>
      <c r="L519" s="247"/>
      <c r="M519" s="248"/>
      <c r="N519" s="249"/>
      <c r="O519" s="249"/>
      <c r="P519" s="249"/>
      <c r="Q519" s="249"/>
      <c r="R519" s="249"/>
      <c r="S519" s="249"/>
      <c r="T519" s="250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1" t="s">
        <v>146</v>
      </c>
      <c r="AU519" s="251" t="s">
        <v>87</v>
      </c>
      <c r="AV519" s="14" t="s">
        <v>87</v>
      </c>
      <c r="AW519" s="14" t="s">
        <v>37</v>
      </c>
      <c r="AX519" s="14" t="s">
        <v>76</v>
      </c>
      <c r="AY519" s="251" t="s">
        <v>135</v>
      </c>
    </row>
    <row r="520" s="13" customFormat="1">
      <c r="A520" s="13"/>
      <c r="B520" s="230"/>
      <c r="C520" s="231"/>
      <c r="D520" s="232" t="s">
        <v>146</v>
      </c>
      <c r="E520" s="233" t="s">
        <v>19</v>
      </c>
      <c r="F520" s="234" t="s">
        <v>1627</v>
      </c>
      <c r="G520" s="231"/>
      <c r="H520" s="233" t="s">
        <v>19</v>
      </c>
      <c r="I520" s="235"/>
      <c r="J520" s="231"/>
      <c r="K520" s="231"/>
      <c r="L520" s="236"/>
      <c r="M520" s="237"/>
      <c r="N520" s="238"/>
      <c r="O520" s="238"/>
      <c r="P520" s="238"/>
      <c r="Q520" s="238"/>
      <c r="R520" s="238"/>
      <c r="S520" s="238"/>
      <c r="T520" s="239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0" t="s">
        <v>146</v>
      </c>
      <c r="AU520" s="240" t="s">
        <v>87</v>
      </c>
      <c r="AV520" s="13" t="s">
        <v>80</v>
      </c>
      <c r="AW520" s="13" t="s">
        <v>37</v>
      </c>
      <c r="AX520" s="13" t="s">
        <v>76</v>
      </c>
      <c r="AY520" s="240" t="s">
        <v>135</v>
      </c>
    </row>
    <row r="521" s="14" customFormat="1">
      <c r="A521" s="14"/>
      <c r="B521" s="241"/>
      <c r="C521" s="242"/>
      <c r="D521" s="232" t="s">
        <v>146</v>
      </c>
      <c r="E521" s="243" t="s">
        <v>19</v>
      </c>
      <c r="F521" s="244" t="s">
        <v>87</v>
      </c>
      <c r="G521" s="242"/>
      <c r="H521" s="245">
        <v>2</v>
      </c>
      <c r="I521" s="246"/>
      <c r="J521" s="242"/>
      <c r="K521" s="242"/>
      <c r="L521" s="247"/>
      <c r="M521" s="248"/>
      <c r="N521" s="249"/>
      <c r="O521" s="249"/>
      <c r="P521" s="249"/>
      <c r="Q521" s="249"/>
      <c r="R521" s="249"/>
      <c r="S521" s="249"/>
      <c r="T521" s="250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1" t="s">
        <v>146</v>
      </c>
      <c r="AU521" s="251" t="s">
        <v>87</v>
      </c>
      <c r="AV521" s="14" t="s">
        <v>87</v>
      </c>
      <c r="AW521" s="14" t="s">
        <v>37</v>
      </c>
      <c r="AX521" s="14" t="s">
        <v>76</v>
      </c>
      <c r="AY521" s="251" t="s">
        <v>135</v>
      </c>
    </row>
    <row r="522" s="15" customFormat="1">
      <c r="A522" s="15"/>
      <c r="B522" s="252"/>
      <c r="C522" s="253"/>
      <c r="D522" s="232" t="s">
        <v>146</v>
      </c>
      <c r="E522" s="254" t="s">
        <v>19</v>
      </c>
      <c r="F522" s="255" t="s">
        <v>183</v>
      </c>
      <c r="G522" s="253"/>
      <c r="H522" s="256">
        <v>3</v>
      </c>
      <c r="I522" s="257"/>
      <c r="J522" s="253"/>
      <c r="K522" s="253"/>
      <c r="L522" s="258"/>
      <c r="M522" s="259"/>
      <c r="N522" s="260"/>
      <c r="O522" s="260"/>
      <c r="P522" s="260"/>
      <c r="Q522" s="260"/>
      <c r="R522" s="260"/>
      <c r="S522" s="260"/>
      <c r="T522" s="261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62" t="s">
        <v>146</v>
      </c>
      <c r="AU522" s="262" t="s">
        <v>87</v>
      </c>
      <c r="AV522" s="15" t="s">
        <v>142</v>
      </c>
      <c r="AW522" s="15" t="s">
        <v>37</v>
      </c>
      <c r="AX522" s="15" t="s">
        <v>80</v>
      </c>
      <c r="AY522" s="262" t="s">
        <v>135</v>
      </c>
    </row>
    <row r="523" s="2" customFormat="1" ht="24.15" customHeight="1">
      <c r="A523" s="38"/>
      <c r="B523" s="39"/>
      <c r="C523" s="212" t="s">
        <v>1628</v>
      </c>
      <c r="D523" s="212" t="s">
        <v>137</v>
      </c>
      <c r="E523" s="213" t="s">
        <v>1629</v>
      </c>
      <c r="F523" s="214" t="s">
        <v>1630</v>
      </c>
      <c r="G523" s="215" t="s">
        <v>368</v>
      </c>
      <c r="H523" s="216">
        <v>2</v>
      </c>
      <c r="I523" s="217"/>
      <c r="J523" s="218">
        <f>ROUND(I523*H523,2)</f>
        <v>0</v>
      </c>
      <c r="K523" s="214" t="s">
        <v>141</v>
      </c>
      <c r="L523" s="44"/>
      <c r="M523" s="219" t="s">
        <v>19</v>
      </c>
      <c r="N523" s="220" t="s">
        <v>47</v>
      </c>
      <c r="O523" s="84"/>
      <c r="P523" s="221">
        <f>O523*H523</f>
        <v>0</v>
      </c>
      <c r="Q523" s="221">
        <v>0</v>
      </c>
      <c r="R523" s="221">
        <f>Q523*H523</f>
        <v>0</v>
      </c>
      <c r="S523" s="221">
        <v>0.0040000000000000001</v>
      </c>
      <c r="T523" s="222">
        <f>S523*H523</f>
        <v>0.0080000000000000002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3" t="s">
        <v>142</v>
      </c>
      <c r="AT523" s="223" t="s">
        <v>137</v>
      </c>
      <c r="AU523" s="223" t="s">
        <v>87</v>
      </c>
      <c r="AY523" s="17" t="s">
        <v>135</v>
      </c>
      <c r="BE523" s="224">
        <f>IF(N523="základní",J523,0)</f>
        <v>0</v>
      </c>
      <c r="BF523" s="224">
        <f>IF(N523="snížená",J523,0)</f>
        <v>0</v>
      </c>
      <c r="BG523" s="224">
        <f>IF(N523="zákl. přenesená",J523,0)</f>
        <v>0</v>
      </c>
      <c r="BH523" s="224">
        <f>IF(N523="sníž. přenesená",J523,0)</f>
        <v>0</v>
      </c>
      <c r="BI523" s="224">
        <f>IF(N523="nulová",J523,0)</f>
        <v>0</v>
      </c>
      <c r="BJ523" s="17" t="s">
        <v>80</v>
      </c>
      <c r="BK523" s="224">
        <f>ROUND(I523*H523,2)</f>
        <v>0</v>
      </c>
      <c r="BL523" s="17" t="s">
        <v>142</v>
      </c>
      <c r="BM523" s="223" t="s">
        <v>1631</v>
      </c>
    </row>
    <row r="524" s="2" customFormat="1">
      <c r="A524" s="38"/>
      <c r="B524" s="39"/>
      <c r="C524" s="40"/>
      <c r="D524" s="225" t="s">
        <v>144</v>
      </c>
      <c r="E524" s="40"/>
      <c r="F524" s="226" t="s">
        <v>1632</v>
      </c>
      <c r="G524" s="40"/>
      <c r="H524" s="40"/>
      <c r="I524" s="227"/>
      <c r="J524" s="40"/>
      <c r="K524" s="40"/>
      <c r="L524" s="44"/>
      <c r="M524" s="228"/>
      <c r="N524" s="229"/>
      <c r="O524" s="84"/>
      <c r="P524" s="84"/>
      <c r="Q524" s="84"/>
      <c r="R524" s="84"/>
      <c r="S524" s="84"/>
      <c r="T524" s="85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T524" s="17" t="s">
        <v>144</v>
      </c>
      <c r="AU524" s="17" t="s">
        <v>87</v>
      </c>
    </row>
    <row r="525" s="13" customFormat="1">
      <c r="A525" s="13"/>
      <c r="B525" s="230"/>
      <c r="C525" s="231"/>
      <c r="D525" s="232" t="s">
        <v>146</v>
      </c>
      <c r="E525" s="233" t="s">
        <v>19</v>
      </c>
      <c r="F525" s="234" t="s">
        <v>1627</v>
      </c>
      <c r="G525" s="231"/>
      <c r="H525" s="233" t="s">
        <v>19</v>
      </c>
      <c r="I525" s="235"/>
      <c r="J525" s="231"/>
      <c r="K525" s="231"/>
      <c r="L525" s="236"/>
      <c r="M525" s="237"/>
      <c r="N525" s="238"/>
      <c r="O525" s="238"/>
      <c r="P525" s="238"/>
      <c r="Q525" s="238"/>
      <c r="R525" s="238"/>
      <c r="S525" s="238"/>
      <c r="T525" s="239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0" t="s">
        <v>146</v>
      </c>
      <c r="AU525" s="240" t="s">
        <v>87</v>
      </c>
      <c r="AV525" s="13" t="s">
        <v>80</v>
      </c>
      <c r="AW525" s="13" t="s">
        <v>37</v>
      </c>
      <c r="AX525" s="13" t="s">
        <v>76</v>
      </c>
      <c r="AY525" s="240" t="s">
        <v>135</v>
      </c>
    </row>
    <row r="526" s="14" customFormat="1">
      <c r="A526" s="14"/>
      <c r="B526" s="241"/>
      <c r="C526" s="242"/>
      <c r="D526" s="232" t="s">
        <v>146</v>
      </c>
      <c r="E526" s="243" t="s">
        <v>19</v>
      </c>
      <c r="F526" s="244" t="s">
        <v>87</v>
      </c>
      <c r="G526" s="242"/>
      <c r="H526" s="245">
        <v>2</v>
      </c>
      <c r="I526" s="246"/>
      <c r="J526" s="242"/>
      <c r="K526" s="242"/>
      <c r="L526" s="247"/>
      <c r="M526" s="248"/>
      <c r="N526" s="249"/>
      <c r="O526" s="249"/>
      <c r="P526" s="249"/>
      <c r="Q526" s="249"/>
      <c r="R526" s="249"/>
      <c r="S526" s="249"/>
      <c r="T526" s="250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1" t="s">
        <v>146</v>
      </c>
      <c r="AU526" s="251" t="s">
        <v>87</v>
      </c>
      <c r="AV526" s="14" t="s">
        <v>87</v>
      </c>
      <c r="AW526" s="14" t="s">
        <v>37</v>
      </c>
      <c r="AX526" s="14" t="s">
        <v>80</v>
      </c>
      <c r="AY526" s="251" t="s">
        <v>135</v>
      </c>
    </row>
    <row r="527" s="2" customFormat="1" ht="16.5" customHeight="1">
      <c r="A527" s="38"/>
      <c r="B527" s="39"/>
      <c r="C527" s="212" t="s">
        <v>1633</v>
      </c>
      <c r="D527" s="212" t="s">
        <v>137</v>
      </c>
      <c r="E527" s="213" t="s">
        <v>581</v>
      </c>
      <c r="F527" s="214" t="s">
        <v>582</v>
      </c>
      <c r="G527" s="215" t="s">
        <v>368</v>
      </c>
      <c r="H527" s="216">
        <v>1</v>
      </c>
      <c r="I527" s="217"/>
      <c r="J527" s="218">
        <f>ROUND(I527*H527,2)</f>
        <v>0</v>
      </c>
      <c r="K527" s="214" t="s">
        <v>141</v>
      </c>
      <c r="L527" s="44"/>
      <c r="M527" s="219" t="s">
        <v>19</v>
      </c>
      <c r="N527" s="220" t="s">
        <v>47</v>
      </c>
      <c r="O527" s="84"/>
      <c r="P527" s="221">
        <f>O527*H527</f>
        <v>0</v>
      </c>
      <c r="Q527" s="221">
        <v>0.10940999999999999</v>
      </c>
      <c r="R527" s="221">
        <f>Q527*H527</f>
        <v>0.10940999999999999</v>
      </c>
      <c r="S527" s="221">
        <v>0</v>
      </c>
      <c r="T527" s="222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23" t="s">
        <v>142</v>
      </c>
      <c r="AT527" s="223" t="s">
        <v>137</v>
      </c>
      <c r="AU527" s="223" t="s">
        <v>87</v>
      </c>
      <c r="AY527" s="17" t="s">
        <v>135</v>
      </c>
      <c r="BE527" s="224">
        <f>IF(N527="základní",J527,0)</f>
        <v>0</v>
      </c>
      <c r="BF527" s="224">
        <f>IF(N527="snížená",J527,0)</f>
        <v>0</v>
      </c>
      <c r="BG527" s="224">
        <f>IF(N527="zákl. přenesená",J527,0)</f>
        <v>0</v>
      </c>
      <c r="BH527" s="224">
        <f>IF(N527="sníž. přenesená",J527,0)</f>
        <v>0</v>
      </c>
      <c r="BI527" s="224">
        <f>IF(N527="nulová",J527,0)</f>
        <v>0</v>
      </c>
      <c r="BJ527" s="17" t="s">
        <v>80</v>
      </c>
      <c r="BK527" s="224">
        <f>ROUND(I527*H527,2)</f>
        <v>0</v>
      </c>
      <c r="BL527" s="17" t="s">
        <v>142</v>
      </c>
      <c r="BM527" s="223" t="s">
        <v>1634</v>
      </c>
    </row>
    <row r="528" s="2" customFormat="1">
      <c r="A528" s="38"/>
      <c r="B528" s="39"/>
      <c r="C528" s="40"/>
      <c r="D528" s="225" t="s">
        <v>144</v>
      </c>
      <c r="E528" s="40"/>
      <c r="F528" s="226" t="s">
        <v>584</v>
      </c>
      <c r="G528" s="40"/>
      <c r="H528" s="40"/>
      <c r="I528" s="227"/>
      <c r="J528" s="40"/>
      <c r="K528" s="40"/>
      <c r="L528" s="44"/>
      <c r="M528" s="228"/>
      <c r="N528" s="229"/>
      <c r="O528" s="84"/>
      <c r="P528" s="84"/>
      <c r="Q528" s="84"/>
      <c r="R528" s="84"/>
      <c r="S528" s="84"/>
      <c r="T528" s="85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T528" s="17" t="s">
        <v>144</v>
      </c>
      <c r="AU528" s="17" t="s">
        <v>87</v>
      </c>
    </row>
    <row r="529" s="13" customFormat="1">
      <c r="A529" s="13"/>
      <c r="B529" s="230"/>
      <c r="C529" s="231"/>
      <c r="D529" s="232" t="s">
        <v>146</v>
      </c>
      <c r="E529" s="233" t="s">
        <v>19</v>
      </c>
      <c r="F529" s="234" t="s">
        <v>1635</v>
      </c>
      <c r="G529" s="231"/>
      <c r="H529" s="233" t="s">
        <v>19</v>
      </c>
      <c r="I529" s="235"/>
      <c r="J529" s="231"/>
      <c r="K529" s="231"/>
      <c r="L529" s="236"/>
      <c r="M529" s="237"/>
      <c r="N529" s="238"/>
      <c r="O529" s="238"/>
      <c r="P529" s="238"/>
      <c r="Q529" s="238"/>
      <c r="R529" s="238"/>
      <c r="S529" s="238"/>
      <c r="T529" s="239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0" t="s">
        <v>146</v>
      </c>
      <c r="AU529" s="240" t="s">
        <v>87</v>
      </c>
      <c r="AV529" s="13" t="s">
        <v>80</v>
      </c>
      <c r="AW529" s="13" t="s">
        <v>37</v>
      </c>
      <c r="AX529" s="13" t="s">
        <v>76</v>
      </c>
      <c r="AY529" s="240" t="s">
        <v>135</v>
      </c>
    </row>
    <row r="530" s="14" customFormat="1">
      <c r="A530" s="14"/>
      <c r="B530" s="241"/>
      <c r="C530" s="242"/>
      <c r="D530" s="232" t="s">
        <v>146</v>
      </c>
      <c r="E530" s="243" t="s">
        <v>19</v>
      </c>
      <c r="F530" s="244" t="s">
        <v>80</v>
      </c>
      <c r="G530" s="242"/>
      <c r="H530" s="245">
        <v>1</v>
      </c>
      <c r="I530" s="246"/>
      <c r="J530" s="242"/>
      <c r="K530" s="242"/>
      <c r="L530" s="247"/>
      <c r="M530" s="248"/>
      <c r="N530" s="249"/>
      <c r="O530" s="249"/>
      <c r="P530" s="249"/>
      <c r="Q530" s="249"/>
      <c r="R530" s="249"/>
      <c r="S530" s="249"/>
      <c r="T530" s="250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1" t="s">
        <v>146</v>
      </c>
      <c r="AU530" s="251" t="s">
        <v>87</v>
      </c>
      <c r="AV530" s="14" t="s">
        <v>87</v>
      </c>
      <c r="AW530" s="14" t="s">
        <v>37</v>
      </c>
      <c r="AX530" s="14" t="s">
        <v>80</v>
      </c>
      <c r="AY530" s="251" t="s">
        <v>135</v>
      </c>
    </row>
    <row r="531" s="2" customFormat="1" ht="16.5" customHeight="1">
      <c r="A531" s="38"/>
      <c r="B531" s="39"/>
      <c r="C531" s="212" t="s">
        <v>1636</v>
      </c>
      <c r="D531" s="212" t="s">
        <v>137</v>
      </c>
      <c r="E531" s="213" t="s">
        <v>539</v>
      </c>
      <c r="F531" s="214" t="s">
        <v>540</v>
      </c>
      <c r="G531" s="215" t="s">
        <v>368</v>
      </c>
      <c r="H531" s="216">
        <v>2</v>
      </c>
      <c r="I531" s="217"/>
      <c r="J531" s="218">
        <f>ROUND(I531*H531,2)</f>
        <v>0</v>
      </c>
      <c r="K531" s="214" t="s">
        <v>141</v>
      </c>
      <c r="L531" s="44"/>
      <c r="M531" s="219" t="s">
        <v>19</v>
      </c>
      <c r="N531" s="220" t="s">
        <v>47</v>
      </c>
      <c r="O531" s="84"/>
      <c r="P531" s="221">
        <f>O531*H531</f>
        <v>0</v>
      </c>
      <c r="Q531" s="221">
        <v>0.00069999999999999999</v>
      </c>
      <c r="R531" s="221">
        <f>Q531*H531</f>
        <v>0.0014</v>
      </c>
      <c r="S531" s="221">
        <v>0</v>
      </c>
      <c r="T531" s="222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23" t="s">
        <v>142</v>
      </c>
      <c r="AT531" s="223" t="s">
        <v>137</v>
      </c>
      <c r="AU531" s="223" t="s">
        <v>87</v>
      </c>
      <c r="AY531" s="17" t="s">
        <v>135</v>
      </c>
      <c r="BE531" s="224">
        <f>IF(N531="základní",J531,0)</f>
        <v>0</v>
      </c>
      <c r="BF531" s="224">
        <f>IF(N531="snížená",J531,0)</f>
        <v>0</v>
      </c>
      <c r="BG531" s="224">
        <f>IF(N531="zákl. přenesená",J531,0)</f>
        <v>0</v>
      </c>
      <c r="BH531" s="224">
        <f>IF(N531="sníž. přenesená",J531,0)</f>
        <v>0</v>
      </c>
      <c r="BI531" s="224">
        <f>IF(N531="nulová",J531,0)</f>
        <v>0</v>
      </c>
      <c r="BJ531" s="17" t="s">
        <v>80</v>
      </c>
      <c r="BK531" s="224">
        <f>ROUND(I531*H531,2)</f>
        <v>0</v>
      </c>
      <c r="BL531" s="17" t="s">
        <v>142</v>
      </c>
      <c r="BM531" s="223" t="s">
        <v>1637</v>
      </c>
    </row>
    <row r="532" s="2" customFormat="1">
      <c r="A532" s="38"/>
      <c r="B532" s="39"/>
      <c r="C532" s="40"/>
      <c r="D532" s="225" t="s">
        <v>144</v>
      </c>
      <c r="E532" s="40"/>
      <c r="F532" s="226" t="s">
        <v>542</v>
      </c>
      <c r="G532" s="40"/>
      <c r="H532" s="40"/>
      <c r="I532" s="227"/>
      <c r="J532" s="40"/>
      <c r="K532" s="40"/>
      <c r="L532" s="44"/>
      <c r="M532" s="228"/>
      <c r="N532" s="229"/>
      <c r="O532" s="84"/>
      <c r="P532" s="84"/>
      <c r="Q532" s="84"/>
      <c r="R532" s="84"/>
      <c r="S532" s="84"/>
      <c r="T532" s="85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T532" s="17" t="s">
        <v>144</v>
      </c>
      <c r="AU532" s="17" t="s">
        <v>87</v>
      </c>
    </row>
    <row r="533" s="2" customFormat="1">
      <c r="A533" s="38"/>
      <c r="B533" s="39"/>
      <c r="C533" s="40"/>
      <c r="D533" s="232" t="s">
        <v>232</v>
      </c>
      <c r="E533" s="40"/>
      <c r="F533" s="263" t="s">
        <v>1638</v>
      </c>
      <c r="G533" s="40"/>
      <c r="H533" s="40"/>
      <c r="I533" s="227"/>
      <c r="J533" s="40"/>
      <c r="K533" s="40"/>
      <c r="L533" s="44"/>
      <c r="M533" s="228"/>
      <c r="N533" s="229"/>
      <c r="O533" s="84"/>
      <c r="P533" s="84"/>
      <c r="Q533" s="84"/>
      <c r="R533" s="84"/>
      <c r="S533" s="84"/>
      <c r="T533" s="85"/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T533" s="17" t="s">
        <v>232</v>
      </c>
      <c r="AU533" s="17" t="s">
        <v>87</v>
      </c>
    </row>
    <row r="534" s="13" customFormat="1">
      <c r="A534" s="13"/>
      <c r="B534" s="230"/>
      <c r="C534" s="231"/>
      <c r="D534" s="232" t="s">
        <v>146</v>
      </c>
      <c r="E534" s="233" t="s">
        <v>19</v>
      </c>
      <c r="F534" s="234" t="s">
        <v>1639</v>
      </c>
      <c r="G534" s="231"/>
      <c r="H534" s="233" t="s">
        <v>19</v>
      </c>
      <c r="I534" s="235"/>
      <c r="J534" s="231"/>
      <c r="K534" s="231"/>
      <c r="L534" s="236"/>
      <c r="M534" s="237"/>
      <c r="N534" s="238"/>
      <c r="O534" s="238"/>
      <c r="P534" s="238"/>
      <c r="Q534" s="238"/>
      <c r="R534" s="238"/>
      <c r="S534" s="238"/>
      <c r="T534" s="239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0" t="s">
        <v>146</v>
      </c>
      <c r="AU534" s="240" t="s">
        <v>87</v>
      </c>
      <c r="AV534" s="13" t="s">
        <v>80</v>
      </c>
      <c r="AW534" s="13" t="s">
        <v>37</v>
      </c>
      <c r="AX534" s="13" t="s">
        <v>76</v>
      </c>
      <c r="AY534" s="240" t="s">
        <v>135</v>
      </c>
    </row>
    <row r="535" s="14" customFormat="1">
      <c r="A535" s="14"/>
      <c r="B535" s="241"/>
      <c r="C535" s="242"/>
      <c r="D535" s="232" t="s">
        <v>146</v>
      </c>
      <c r="E535" s="243" t="s">
        <v>19</v>
      </c>
      <c r="F535" s="244" t="s">
        <v>87</v>
      </c>
      <c r="G535" s="242"/>
      <c r="H535" s="245">
        <v>2</v>
      </c>
      <c r="I535" s="246"/>
      <c r="J535" s="242"/>
      <c r="K535" s="242"/>
      <c r="L535" s="247"/>
      <c r="M535" s="248"/>
      <c r="N535" s="249"/>
      <c r="O535" s="249"/>
      <c r="P535" s="249"/>
      <c r="Q535" s="249"/>
      <c r="R535" s="249"/>
      <c r="S535" s="249"/>
      <c r="T535" s="250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1" t="s">
        <v>146</v>
      </c>
      <c r="AU535" s="251" t="s">
        <v>87</v>
      </c>
      <c r="AV535" s="14" t="s">
        <v>87</v>
      </c>
      <c r="AW535" s="14" t="s">
        <v>37</v>
      </c>
      <c r="AX535" s="14" t="s">
        <v>80</v>
      </c>
      <c r="AY535" s="251" t="s">
        <v>135</v>
      </c>
    </row>
    <row r="536" s="12" customFormat="1" ht="22.8" customHeight="1">
      <c r="A536" s="12"/>
      <c r="B536" s="196"/>
      <c r="C536" s="197"/>
      <c r="D536" s="198" t="s">
        <v>75</v>
      </c>
      <c r="E536" s="210" t="s">
        <v>1640</v>
      </c>
      <c r="F536" s="210" t="s">
        <v>1641</v>
      </c>
      <c r="G536" s="197"/>
      <c r="H536" s="197"/>
      <c r="I536" s="200"/>
      <c r="J536" s="211">
        <f>BK536</f>
        <v>0</v>
      </c>
      <c r="K536" s="197"/>
      <c r="L536" s="202"/>
      <c r="M536" s="203"/>
      <c r="N536" s="204"/>
      <c r="O536" s="204"/>
      <c r="P536" s="205">
        <f>SUM(P537:P543)</f>
        <v>0</v>
      </c>
      <c r="Q536" s="204"/>
      <c r="R536" s="205">
        <f>SUM(R537:R543)</f>
        <v>0</v>
      </c>
      <c r="S536" s="204"/>
      <c r="T536" s="206">
        <f>SUM(T537:T543)</f>
        <v>0</v>
      </c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R536" s="207" t="s">
        <v>80</v>
      </c>
      <c r="AT536" s="208" t="s">
        <v>75</v>
      </c>
      <c r="AU536" s="208" t="s">
        <v>80</v>
      </c>
      <c r="AY536" s="207" t="s">
        <v>135</v>
      </c>
      <c r="BK536" s="209">
        <f>SUM(BK537:BK543)</f>
        <v>0</v>
      </c>
    </row>
    <row r="537" s="2" customFormat="1" ht="24.15" customHeight="1">
      <c r="A537" s="38"/>
      <c r="B537" s="39"/>
      <c r="C537" s="212" t="s">
        <v>1642</v>
      </c>
      <c r="D537" s="212" t="s">
        <v>137</v>
      </c>
      <c r="E537" s="213" t="s">
        <v>1643</v>
      </c>
      <c r="F537" s="214" t="s">
        <v>1644</v>
      </c>
      <c r="G537" s="215" t="s">
        <v>140</v>
      </c>
      <c r="H537" s="216">
        <v>23</v>
      </c>
      <c r="I537" s="217"/>
      <c r="J537" s="218">
        <f>ROUND(I537*H537,2)</f>
        <v>0</v>
      </c>
      <c r="K537" s="214" t="s">
        <v>141</v>
      </c>
      <c r="L537" s="44"/>
      <c r="M537" s="219" t="s">
        <v>19</v>
      </c>
      <c r="N537" s="220" t="s">
        <v>47</v>
      </c>
      <c r="O537" s="84"/>
      <c r="P537" s="221">
        <f>O537*H537</f>
        <v>0</v>
      </c>
      <c r="Q537" s="221">
        <v>0</v>
      </c>
      <c r="R537" s="221">
        <f>Q537*H537</f>
        <v>0</v>
      </c>
      <c r="S537" s="221">
        <v>0</v>
      </c>
      <c r="T537" s="222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23" t="s">
        <v>142</v>
      </c>
      <c r="AT537" s="223" t="s">
        <v>137</v>
      </c>
      <c r="AU537" s="223" t="s">
        <v>87</v>
      </c>
      <c r="AY537" s="17" t="s">
        <v>135</v>
      </c>
      <c r="BE537" s="224">
        <f>IF(N537="základní",J537,0)</f>
        <v>0</v>
      </c>
      <c r="BF537" s="224">
        <f>IF(N537="snížená",J537,0)</f>
        <v>0</v>
      </c>
      <c r="BG537" s="224">
        <f>IF(N537="zákl. přenesená",J537,0)</f>
        <v>0</v>
      </c>
      <c r="BH537" s="224">
        <f>IF(N537="sníž. přenesená",J537,0)</f>
        <v>0</v>
      </c>
      <c r="BI537" s="224">
        <f>IF(N537="nulová",J537,0)</f>
        <v>0</v>
      </c>
      <c r="BJ537" s="17" t="s">
        <v>80</v>
      </c>
      <c r="BK537" s="224">
        <f>ROUND(I537*H537,2)</f>
        <v>0</v>
      </c>
      <c r="BL537" s="17" t="s">
        <v>142</v>
      </c>
      <c r="BM537" s="223" t="s">
        <v>1645</v>
      </c>
    </row>
    <row r="538" s="2" customFormat="1">
      <c r="A538" s="38"/>
      <c r="B538" s="39"/>
      <c r="C538" s="40"/>
      <c r="D538" s="225" t="s">
        <v>144</v>
      </c>
      <c r="E538" s="40"/>
      <c r="F538" s="226" t="s">
        <v>1646</v>
      </c>
      <c r="G538" s="40"/>
      <c r="H538" s="40"/>
      <c r="I538" s="227"/>
      <c r="J538" s="40"/>
      <c r="K538" s="40"/>
      <c r="L538" s="44"/>
      <c r="M538" s="228"/>
      <c r="N538" s="229"/>
      <c r="O538" s="84"/>
      <c r="P538" s="84"/>
      <c r="Q538" s="84"/>
      <c r="R538" s="84"/>
      <c r="S538" s="84"/>
      <c r="T538" s="85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T538" s="17" t="s">
        <v>144</v>
      </c>
      <c r="AU538" s="17" t="s">
        <v>87</v>
      </c>
    </row>
    <row r="539" s="2" customFormat="1" ht="24.15" customHeight="1">
      <c r="A539" s="38"/>
      <c r="B539" s="39"/>
      <c r="C539" s="212" t="s">
        <v>1647</v>
      </c>
      <c r="D539" s="212" t="s">
        <v>137</v>
      </c>
      <c r="E539" s="213" t="s">
        <v>1648</v>
      </c>
      <c r="F539" s="214" t="s">
        <v>1649</v>
      </c>
      <c r="G539" s="215" t="s">
        <v>229</v>
      </c>
      <c r="H539" s="216">
        <v>163</v>
      </c>
      <c r="I539" s="217"/>
      <c r="J539" s="218">
        <f>ROUND(I539*H539,2)</f>
        <v>0</v>
      </c>
      <c r="K539" s="214" t="s">
        <v>141</v>
      </c>
      <c r="L539" s="44"/>
      <c r="M539" s="219" t="s">
        <v>19</v>
      </c>
      <c r="N539" s="220" t="s">
        <v>47</v>
      </c>
      <c r="O539" s="84"/>
      <c r="P539" s="221">
        <f>O539*H539</f>
        <v>0</v>
      </c>
      <c r="Q539" s="221">
        <v>0</v>
      </c>
      <c r="R539" s="221">
        <f>Q539*H539</f>
        <v>0</v>
      </c>
      <c r="S539" s="221">
        <v>0</v>
      </c>
      <c r="T539" s="222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23" t="s">
        <v>142</v>
      </c>
      <c r="AT539" s="223" t="s">
        <v>137</v>
      </c>
      <c r="AU539" s="223" t="s">
        <v>87</v>
      </c>
      <c r="AY539" s="17" t="s">
        <v>135</v>
      </c>
      <c r="BE539" s="224">
        <f>IF(N539="základní",J539,0)</f>
        <v>0</v>
      </c>
      <c r="BF539" s="224">
        <f>IF(N539="snížená",J539,0)</f>
        <v>0</v>
      </c>
      <c r="BG539" s="224">
        <f>IF(N539="zákl. přenesená",J539,0)</f>
        <v>0</v>
      </c>
      <c r="BH539" s="224">
        <f>IF(N539="sníž. přenesená",J539,0)</f>
        <v>0</v>
      </c>
      <c r="BI539" s="224">
        <f>IF(N539="nulová",J539,0)</f>
        <v>0</v>
      </c>
      <c r="BJ539" s="17" t="s">
        <v>80</v>
      </c>
      <c r="BK539" s="224">
        <f>ROUND(I539*H539,2)</f>
        <v>0</v>
      </c>
      <c r="BL539" s="17" t="s">
        <v>142</v>
      </c>
      <c r="BM539" s="223" t="s">
        <v>1650</v>
      </c>
    </row>
    <row r="540" s="2" customFormat="1">
      <c r="A540" s="38"/>
      <c r="B540" s="39"/>
      <c r="C540" s="40"/>
      <c r="D540" s="225" t="s">
        <v>144</v>
      </c>
      <c r="E540" s="40"/>
      <c r="F540" s="226" t="s">
        <v>1651</v>
      </c>
      <c r="G540" s="40"/>
      <c r="H540" s="40"/>
      <c r="I540" s="227"/>
      <c r="J540" s="40"/>
      <c r="K540" s="40"/>
      <c r="L540" s="44"/>
      <c r="M540" s="228"/>
      <c r="N540" s="229"/>
      <c r="O540" s="84"/>
      <c r="P540" s="84"/>
      <c r="Q540" s="84"/>
      <c r="R540" s="84"/>
      <c r="S540" s="84"/>
      <c r="T540" s="85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T540" s="17" t="s">
        <v>144</v>
      </c>
      <c r="AU540" s="17" t="s">
        <v>87</v>
      </c>
    </row>
    <row r="541" s="14" customFormat="1">
      <c r="A541" s="14"/>
      <c r="B541" s="241"/>
      <c r="C541" s="242"/>
      <c r="D541" s="232" t="s">
        <v>146</v>
      </c>
      <c r="E541" s="243" t="s">
        <v>19</v>
      </c>
      <c r="F541" s="244" t="s">
        <v>1652</v>
      </c>
      <c r="G541" s="242"/>
      <c r="H541" s="245">
        <v>163</v>
      </c>
      <c r="I541" s="246"/>
      <c r="J541" s="242"/>
      <c r="K541" s="242"/>
      <c r="L541" s="247"/>
      <c r="M541" s="248"/>
      <c r="N541" s="249"/>
      <c r="O541" s="249"/>
      <c r="P541" s="249"/>
      <c r="Q541" s="249"/>
      <c r="R541" s="249"/>
      <c r="S541" s="249"/>
      <c r="T541" s="250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1" t="s">
        <v>146</v>
      </c>
      <c r="AU541" s="251" t="s">
        <v>87</v>
      </c>
      <c r="AV541" s="14" t="s">
        <v>87</v>
      </c>
      <c r="AW541" s="14" t="s">
        <v>37</v>
      </c>
      <c r="AX541" s="14" t="s">
        <v>80</v>
      </c>
      <c r="AY541" s="251" t="s">
        <v>135</v>
      </c>
    </row>
    <row r="542" s="2" customFormat="1" ht="24.15" customHeight="1">
      <c r="A542" s="38"/>
      <c r="B542" s="39"/>
      <c r="C542" s="212" t="s">
        <v>1653</v>
      </c>
      <c r="D542" s="212" t="s">
        <v>137</v>
      </c>
      <c r="E542" s="213" t="s">
        <v>1654</v>
      </c>
      <c r="F542" s="214" t="s">
        <v>1655</v>
      </c>
      <c r="G542" s="215" t="s">
        <v>229</v>
      </c>
      <c r="H542" s="216">
        <v>159</v>
      </c>
      <c r="I542" s="217"/>
      <c r="J542" s="218">
        <f>ROUND(I542*H542,2)</f>
        <v>0</v>
      </c>
      <c r="K542" s="214" t="s">
        <v>141</v>
      </c>
      <c r="L542" s="44"/>
      <c r="M542" s="219" t="s">
        <v>19</v>
      </c>
      <c r="N542" s="220" t="s">
        <v>47</v>
      </c>
      <c r="O542" s="84"/>
      <c r="P542" s="221">
        <f>O542*H542</f>
        <v>0</v>
      </c>
      <c r="Q542" s="221">
        <v>0</v>
      </c>
      <c r="R542" s="221">
        <f>Q542*H542</f>
        <v>0</v>
      </c>
      <c r="S542" s="221">
        <v>0</v>
      </c>
      <c r="T542" s="222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23" t="s">
        <v>142</v>
      </c>
      <c r="AT542" s="223" t="s">
        <v>137</v>
      </c>
      <c r="AU542" s="223" t="s">
        <v>87</v>
      </c>
      <c r="AY542" s="17" t="s">
        <v>135</v>
      </c>
      <c r="BE542" s="224">
        <f>IF(N542="základní",J542,0)</f>
        <v>0</v>
      </c>
      <c r="BF542" s="224">
        <f>IF(N542="snížená",J542,0)</f>
        <v>0</v>
      </c>
      <c r="BG542" s="224">
        <f>IF(N542="zákl. přenesená",J542,0)</f>
        <v>0</v>
      </c>
      <c r="BH542" s="224">
        <f>IF(N542="sníž. přenesená",J542,0)</f>
        <v>0</v>
      </c>
      <c r="BI542" s="224">
        <f>IF(N542="nulová",J542,0)</f>
        <v>0</v>
      </c>
      <c r="BJ542" s="17" t="s">
        <v>80</v>
      </c>
      <c r="BK542" s="224">
        <f>ROUND(I542*H542,2)</f>
        <v>0</v>
      </c>
      <c r="BL542" s="17" t="s">
        <v>142</v>
      </c>
      <c r="BM542" s="223" t="s">
        <v>1656</v>
      </c>
    </row>
    <row r="543" s="2" customFormat="1">
      <c r="A543" s="38"/>
      <c r="B543" s="39"/>
      <c r="C543" s="40"/>
      <c r="D543" s="225" t="s">
        <v>144</v>
      </c>
      <c r="E543" s="40"/>
      <c r="F543" s="226" t="s">
        <v>1657</v>
      </c>
      <c r="G543" s="40"/>
      <c r="H543" s="40"/>
      <c r="I543" s="227"/>
      <c r="J543" s="40"/>
      <c r="K543" s="40"/>
      <c r="L543" s="44"/>
      <c r="M543" s="228"/>
      <c r="N543" s="229"/>
      <c r="O543" s="84"/>
      <c r="P543" s="84"/>
      <c r="Q543" s="84"/>
      <c r="R543" s="84"/>
      <c r="S543" s="84"/>
      <c r="T543" s="85"/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T543" s="17" t="s">
        <v>144</v>
      </c>
      <c r="AU543" s="17" t="s">
        <v>87</v>
      </c>
    </row>
    <row r="544" s="12" customFormat="1" ht="22.8" customHeight="1">
      <c r="A544" s="12"/>
      <c r="B544" s="196"/>
      <c r="C544" s="197"/>
      <c r="D544" s="198" t="s">
        <v>75</v>
      </c>
      <c r="E544" s="210" t="s">
        <v>1658</v>
      </c>
      <c r="F544" s="210" t="s">
        <v>1659</v>
      </c>
      <c r="G544" s="197"/>
      <c r="H544" s="197"/>
      <c r="I544" s="200"/>
      <c r="J544" s="211">
        <f>BK544</f>
        <v>0</v>
      </c>
      <c r="K544" s="197"/>
      <c r="L544" s="202"/>
      <c r="M544" s="203"/>
      <c r="N544" s="204"/>
      <c r="O544" s="204"/>
      <c r="P544" s="205">
        <f>SUM(P545:P574)</f>
        <v>0</v>
      </c>
      <c r="Q544" s="204"/>
      <c r="R544" s="205">
        <f>SUM(R545:R574)</f>
        <v>0.24862000000000001</v>
      </c>
      <c r="S544" s="204"/>
      <c r="T544" s="206">
        <f>SUM(T545:T574)</f>
        <v>0</v>
      </c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R544" s="207" t="s">
        <v>80</v>
      </c>
      <c r="AT544" s="208" t="s">
        <v>75</v>
      </c>
      <c r="AU544" s="208" t="s">
        <v>80</v>
      </c>
      <c r="AY544" s="207" t="s">
        <v>135</v>
      </c>
      <c r="BK544" s="209">
        <f>SUM(BK545:BK574)</f>
        <v>0</v>
      </c>
    </row>
    <row r="545" s="2" customFormat="1" ht="21.75" customHeight="1">
      <c r="A545" s="38"/>
      <c r="B545" s="39"/>
      <c r="C545" s="212" t="s">
        <v>1660</v>
      </c>
      <c r="D545" s="212" t="s">
        <v>137</v>
      </c>
      <c r="E545" s="213" t="s">
        <v>626</v>
      </c>
      <c r="F545" s="214" t="s">
        <v>627</v>
      </c>
      <c r="G545" s="215" t="s">
        <v>140</v>
      </c>
      <c r="H545" s="216">
        <v>31</v>
      </c>
      <c r="I545" s="217"/>
      <c r="J545" s="218">
        <f>ROUND(I545*H545,2)</f>
        <v>0</v>
      </c>
      <c r="K545" s="214" t="s">
        <v>141</v>
      </c>
      <c r="L545" s="44"/>
      <c r="M545" s="219" t="s">
        <v>19</v>
      </c>
      <c r="N545" s="220" t="s">
        <v>47</v>
      </c>
      <c r="O545" s="84"/>
      <c r="P545" s="221">
        <f>O545*H545</f>
        <v>0</v>
      </c>
      <c r="Q545" s="221">
        <v>0.0025999999999999999</v>
      </c>
      <c r="R545" s="221">
        <f>Q545*H545</f>
        <v>0.080599999999999991</v>
      </c>
      <c r="S545" s="221">
        <v>0</v>
      </c>
      <c r="T545" s="222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23" t="s">
        <v>142</v>
      </c>
      <c r="AT545" s="223" t="s">
        <v>137</v>
      </c>
      <c r="AU545" s="223" t="s">
        <v>87</v>
      </c>
      <c r="AY545" s="17" t="s">
        <v>135</v>
      </c>
      <c r="BE545" s="224">
        <f>IF(N545="základní",J545,0)</f>
        <v>0</v>
      </c>
      <c r="BF545" s="224">
        <f>IF(N545="snížená",J545,0)</f>
        <v>0</v>
      </c>
      <c r="BG545" s="224">
        <f>IF(N545="zákl. přenesená",J545,0)</f>
        <v>0</v>
      </c>
      <c r="BH545" s="224">
        <f>IF(N545="sníž. přenesená",J545,0)</f>
        <v>0</v>
      </c>
      <c r="BI545" s="224">
        <f>IF(N545="nulová",J545,0)</f>
        <v>0</v>
      </c>
      <c r="BJ545" s="17" t="s">
        <v>80</v>
      </c>
      <c r="BK545" s="224">
        <f>ROUND(I545*H545,2)</f>
        <v>0</v>
      </c>
      <c r="BL545" s="17" t="s">
        <v>142</v>
      </c>
      <c r="BM545" s="223" t="s">
        <v>1661</v>
      </c>
    </row>
    <row r="546" s="2" customFormat="1">
      <c r="A546" s="38"/>
      <c r="B546" s="39"/>
      <c r="C546" s="40"/>
      <c r="D546" s="225" t="s">
        <v>144</v>
      </c>
      <c r="E546" s="40"/>
      <c r="F546" s="226" t="s">
        <v>629</v>
      </c>
      <c r="G546" s="40"/>
      <c r="H546" s="40"/>
      <c r="I546" s="227"/>
      <c r="J546" s="40"/>
      <c r="K546" s="40"/>
      <c r="L546" s="44"/>
      <c r="M546" s="228"/>
      <c r="N546" s="229"/>
      <c r="O546" s="84"/>
      <c r="P546" s="84"/>
      <c r="Q546" s="84"/>
      <c r="R546" s="84"/>
      <c r="S546" s="84"/>
      <c r="T546" s="85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T546" s="17" t="s">
        <v>144</v>
      </c>
      <c r="AU546" s="17" t="s">
        <v>87</v>
      </c>
    </row>
    <row r="547" s="13" customFormat="1">
      <c r="A547" s="13"/>
      <c r="B547" s="230"/>
      <c r="C547" s="231"/>
      <c r="D547" s="232" t="s">
        <v>146</v>
      </c>
      <c r="E547" s="233" t="s">
        <v>19</v>
      </c>
      <c r="F547" s="234" t="s">
        <v>1662</v>
      </c>
      <c r="G547" s="231"/>
      <c r="H547" s="233" t="s">
        <v>19</v>
      </c>
      <c r="I547" s="235"/>
      <c r="J547" s="231"/>
      <c r="K547" s="231"/>
      <c r="L547" s="236"/>
      <c r="M547" s="237"/>
      <c r="N547" s="238"/>
      <c r="O547" s="238"/>
      <c r="P547" s="238"/>
      <c r="Q547" s="238"/>
      <c r="R547" s="238"/>
      <c r="S547" s="238"/>
      <c r="T547" s="239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0" t="s">
        <v>146</v>
      </c>
      <c r="AU547" s="240" t="s">
        <v>87</v>
      </c>
      <c r="AV547" s="13" t="s">
        <v>80</v>
      </c>
      <c r="AW547" s="13" t="s">
        <v>37</v>
      </c>
      <c r="AX547" s="13" t="s">
        <v>76</v>
      </c>
      <c r="AY547" s="240" t="s">
        <v>135</v>
      </c>
    </row>
    <row r="548" s="14" customFormat="1">
      <c r="A548" s="14"/>
      <c r="B548" s="241"/>
      <c r="C548" s="242"/>
      <c r="D548" s="232" t="s">
        <v>146</v>
      </c>
      <c r="E548" s="243" t="s">
        <v>19</v>
      </c>
      <c r="F548" s="244" t="s">
        <v>1663</v>
      </c>
      <c r="G548" s="242"/>
      <c r="H548" s="245">
        <v>17</v>
      </c>
      <c r="I548" s="246"/>
      <c r="J548" s="242"/>
      <c r="K548" s="242"/>
      <c r="L548" s="247"/>
      <c r="M548" s="248"/>
      <c r="N548" s="249"/>
      <c r="O548" s="249"/>
      <c r="P548" s="249"/>
      <c r="Q548" s="249"/>
      <c r="R548" s="249"/>
      <c r="S548" s="249"/>
      <c r="T548" s="250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1" t="s">
        <v>146</v>
      </c>
      <c r="AU548" s="251" t="s">
        <v>87</v>
      </c>
      <c r="AV548" s="14" t="s">
        <v>87</v>
      </c>
      <c r="AW548" s="14" t="s">
        <v>37</v>
      </c>
      <c r="AX548" s="14" t="s">
        <v>76</v>
      </c>
      <c r="AY548" s="251" t="s">
        <v>135</v>
      </c>
    </row>
    <row r="549" s="13" customFormat="1">
      <c r="A549" s="13"/>
      <c r="B549" s="230"/>
      <c r="C549" s="231"/>
      <c r="D549" s="232" t="s">
        <v>146</v>
      </c>
      <c r="E549" s="233" t="s">
        <v>19</v>
      </c>
      <c r="F549" s="234" t="s">
        <v>1664</v>
      </c>
      <c r="G549" s="231"/>
      <c r="H549" s="233" t="s">
        <v>19</v>
      </c>
      <c r="I549" s="235"/>
      <c r="J549" s="231"/>
      <c r="K549" s="231"/>
      <c r="L549" s="236"/>
      <c r="M549" s="237"/>
      <c r="N549" s="238"/>
      <c r="O549" s="238"/>
      <c r="P549" s="238"/>
      <c r="Q549" s="238"/>
      <c r="R549" s="238"/>
      <c r="S549" s="238"/>
      <c r="T549" s="239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0" t="s">
        <v>146</v>
      </c>
      <c r="AU549" s="240" t="s">
        <v>87</v>
      </c>
      <c r="AV549" s="13" t="s">
        <v>80</v>
      </c>
      <c r="AW549" s="13" t="s">
        <v>37</v>
      </c>
      <c r="AX549" s="13" t="s">
        <v>76</v>
      </c>
      <c r="AY549" s="240" t="s">
        <v>135</v>
      </c>
    </row>
    <row r="550" s="14" customFormat="1">
      <c r="A550" s="14"/>
      <c r="B550" s="241"/>
      <c r="C550" s="242"/>
      <c r="D550" s="232" t="s">
        <v>146</v>
      </c>
      <c r="E550" s="243" t="s">
        <v>19</v>
      </c>
      <c r="F550" s="244" t="s">
        <v>633</v>
      </c>
      <c r="G550" s="242"/>
      <c r="H550" s="245">
        <v>14</v>
      </c>
      <c r="I550" s="246"/>
      <c r="J550" s="242"/>
      <c r="K550" s="242"/>
      <c r="L550" s="247"/>
      <c r="M550" s="248"/>
      <c r="N550" s="249"/>
      <c r="O550" s="249"/>
      <c r="P550" s="249"/>
      <c r="Q550" s="249"/>
      <c r="R550" s="249"/>
      <c r="S550" s="249"/>
      <c r="T550" s="250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1" t="s">
        <v>146</v>
      </c>
      <c r="AU550" s="251" t="s">
        <v>87</v>
      </c>
      <c r="AV550" s="14" t="s">
        <v>87</v>
      </c>
      <c r="AW550" s="14" t="s">
        <v>37</v>
      </c>
      <c r="AX550" s="14" t="s">
        <v>76</v>
      </c>
      <c r="AY550" s="251" t="s">
        <v>135</v>
      </c>
    </row>
    <row r="551" s="15" customFormat="1">
      <c r="A551" s="15"/>
      <c r="B551" s="252"/>
      <c r="C551" s="253"/>
      <c r="D551" s="232" t="s">
        <v>146</v>
      </c>
      <c r="E551" s="254" t="s">
        <v>19</v>
      </c>
      <c r="F551" s="255" t="s">
        <v>183</v>
      </c>
      <c r="G551" s="253"/>
      <c r="H551" s="256">
        <v>31</v>
      </c>
      <c r="I551" s="257"/>
      <c r="J551" s="253"/>
      <c r="K551" s="253"/>
      <c r="L551" s="258"/>
      <c r="M551" s="259"/>
      <c r="N551" s="260"/>
      <c r="O551" s="260"/>
      <c r="P551" s="260"/>
      <c r="Q551" s="260"/>
      <c r="R551" s="260"/>
      <c r="S551" s="260"/>
      <c r="T551" s="261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62" t="s">
        <v>146</v>
      </c>
      <c r="AU551" s="262" t="s">
        <v>87</v>
      </c>
      <c r="AV551" s="15" t="s">
        <v>142</v>
      </c>
      <c r="AW551" s="15" t="s">
        <v>37</v>
      </c>
      <c r="AX551" s="15" t="s">
        <v>80</v>
      </c>
      <c r="AY551" s="262" t="s">
        <v>135</v>
      </c>
    </row>
    <row r="552" s="2" customFormat="1" ht="21.75" customHeight="1">
      <c r="A552" s="38"/>
      <c r="B552" s="39"/>
      <c r="C552" s="212" t="s">
        <v>1665</v>
      </c>
      <c r="D552" s="212" t="s">
        <v>137</v>
      </c>
      <c r="E552" s="213" t="s">
        <v>591</v>
      </c>
      <c r="F552" s="214" t="s">
        <v>592</v>
      </c>
      <c r="G552" s="215" t="s">
        <v>229</v>
      </c>
      <c r="H552" s="216">
        <v>149</v>
      </c>
      <c r="I552" s="217"/>
      <c r="J552" s="218">
        <f>ROUND(I552*H552,2)</f>
        <v>0</v>
      </c>
      <c r="K552" s="214" t="s">
        <v>141</v>
      </c>
      <c r="L552" s="44"/>
      <c r="M552" s="219" t="s">
        <v>19</v>
      </c>
      <c r="N552" s="220" t="s">
        <v>47</v>
      </c>
      <c r="O552" s="84"/>
      <c r="P552" s="221">
        <f>O552*H552</f>
        <v>0</v>
      </c>
      <c r="Q552" s="221">
        <v>0.00033</v>
      </c>
      <c r="R552" s="221">
        <f>Q552*H552</f>
        <v>0.049169999999999998</v>
      </c>
      <c r="S552" s="221">
        <v>0</v>
      </c>
      <c r="T552" s="222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223" t="s">
        <v>142</v>
      </c>
      <c r="AT552" s="223" t="s">
        <v>137</v>
      </c>
      <c r="AU552" s="223" t="s">
        <v>87</v>
      </c>
      <c r="AY552" s="17" t="s">
        <v>135</v>
      </c>
      <c r="BE552" s="224">
        <f>IF(N552="základní",J552,0)</f>
        <v>0</v>
      </c>
      <c r="BF552" s="224">
        <f>IF(N552="snížená",J552,0)</f>
        <v>0</v>
      </c>
      <c r="BG552" s="224">
        <f>IF(N552="zákl. přenesená",J552,0)</f>
        <v>0</v>
      </c>
      <c r="BH552" s="224">
        <f>IF(N552="sníž. přenesená",J552,0)</f>
        <v>0</v>
      </c>
      <c r="BI552" s="224">
        <f>IF(N552="nulová",J552,0)</f>
        <v>0</v>
      </c>
      <c r="BJ552" s="17" t="s">
        <v>80</v>
      </c>
      <c r="BK552" s="224">
        <f>ROUND(I552*H552,2)</f>
        <v>0</v>
      </c>
      <c r="BL552" s="17" t="s">
        <v>142</v>
      </c>
      <c r="BM552" s="223" t="s">
        <v>1666</v>
      </c>
    </row>
    <row r="553" s="2" customFormat="1">
      <c r="A553" s="38"/>
      <c r="B553" s="39"/>
      <c r="C553" s="40"/>
      <c r="D553" s="225" t="s">
        <v>144</v>
      </c>
      <c r="E553" s="40"/>
      <c r="F553" s="226" t="s">
        <v>594</v>
      </c>
      <c r="G553" s="40"/>
      <c r="H553" s="40"/>
      <c r="I553" s="227"/>
      <c r="J553" s="40"/>
      <c r="K553" s="40"/>
      <c r="L553" s="44"/>
      <c r="M553" s="228"/>
      <c r="N553" s="229"/>
      <c r="O553" s="84"/>
      <c r="P553" s="84"/>
      <c r="Q553" s="84"/>
      <c r="R553" s="84"/>
      <c r="S553" s="84"/>
      <c r="T553" s="85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T553" s="17" t="s">
        <v>144</v>
      </c>
      <c r="AU553" s="17" t="s">
        <v>87</v>
      </c>
    </row>
    <row r="554" s="13" customFormat="1">
      <c r="A554" s="13"/>
      <c r="B554" s="230"/>
      <c r="C554" s="231"/>
      <c r="D554" s="232" t="s">
        <v>146</v>
      </c>
      <c r="E554" s="233" t="s">
        <v>19</v>
      </c>
      <c r="F554" s="234" t="s">
        <v>1667</v>
      </c>
      <c r="G554" s="231"/>
      <c r="H554" s="233" t="s">
        <v>19</v>
      </c>
      <c r="I554" s="235"/>
      <c r="J554" s="231"/>
      <c r="K554" s="231"/>
      <c r="L554" s="236"/>
      <c r="M554" s="237"/>
      <c r="N554" s="238"/>
      <c r="O554" s="238"/>
      <c r="P554" s="238"/>
      <c r="Q554" s="238"/>
      <c r="R554" s="238"/>
      <c r="S554" s="238"/>
      <c r="T554" s="239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0" t="s">
        <v>146</v>
      </c>
      <c r="AU554" s="240" t="s">
        <v>87</v>
      </c>
      <c r="AV554" s="13" t="s">
        <v>80</v>
      </c>
      <c r="AW554" s="13" t="s">
        <v>37</v>
      </c>
      <c r="AX554" s="13" t="s">
        <v>76</v>
      </c>
      <c r="AY554" s="240" t="s">
        <v>135</v>
      </c>
    </row>
    <row r="555" s="14" customFormat="1">
      <c r="A555" s="14"/>
      <c r="B555" s="241"/>
      <c r="C555" s="242"/>
      <c r="D555" s="232" t="s">
        <v>146</v>
      </c>
      <c r="E555" s="243" t="s">
        <v>19</v>
      </c>
      <c r="F555" s="244" t="s">
        <v>1668</v>
      </c>
      <c r="G555" s="242"/>
      <c r="H555" s="245">
        <v>94</v>
      </c>
      <c r="I555" s="246"/>
      <c r="J555" s="242"/>
      <c r="K555" s="242"/>
      <c r="L555" s="247"/>
      <c r="M555" s="248"/>
      <c r="N555" s="249"/>
      <c r="O555" s="249"/>
      <c r="P555" s="249"/>
      <c r="Q555" s="249"/>
      <c r="R555" s="249"/>
      <c r="S555" s="249"/>
      <c r="T555" s="250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1" t="s">
        <v>146</v>
      </c>
      <c r="AU555" s="251" t="s">
        <v>87</v>
      </c>
      <c r="AV555" s="14" t="s">
        <v>87</v>
      </c>
      <c r="AW555" s="14" t="s">
        <v>37</v>
      </c>
      <c r="AX555" s="14" t="s">
        <v>76</v>
      </c>
      <c r="AY555" s="251" t="s">
        <v>135</v>
      </c>
    </row>
    <row r="556" s="13" customFormat="1">
      <c r="A556" s="13"/>
      <c r="B556" s="230"/>
      <c r="C556" s="231"/>
      <c r="D556" s="232" t="s">
        <v>146</v>
      </c>
      <c r="E556" s="233" t="s">
        <v>19</v>
      </c>
      <c r="F556" s="234" t="s">
        <v>1669</v>
      </c>
      <c r="G556" s="231"/>
      <c r="H556" s="233" t="s">
        <v>19</v>
      </c>
      <c r="I556" s="235"/>
      <c r="J556" s="231"/>
      <c r="K556" s="231"/>
      <c r="L556" s="236"/>
      <c r="M556" s="237"/>
      <c r="N556" s="238"/>
      <c r="O556" s="238"/>
      <c r="P556" s="238"/>
      <c r="Q556" s="238"/>
      <c r="R556" s="238"/>
      <c r="S556" s="238"/>
      <c r="T556" s="239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0" t="s">
        <v>146</v>
      </c>
      <c r="AU556" s="240" t="s">
        <v>87</v>
      </c>
      <c r="AV556" s="13" t="s">
        <v>80</v>
      </c>
      <c r="AW556" s="13" t="s">
        <v>37</v>
      </c>
      <c r="AX556" s="13" t="s">
        <v>76</v>
      </c>
      <c r="AY556" s="240" t="s">
        <v>135</v>
      </c>
    </row>
    <row r="557" s="14" customFormat="1">
      <c r="A557" s="14"/>
      <c r="B557" s="241"/>
      <c r="C557" s="242"/>
      <c r="D557" s="232" t="s">
        <v>146</v>
      </c>
      <c r="E557" s="243" t="s">
        <v>19</v>
      </c>
      <c r="F557" s="244" t="s">
        <v>1670</v>
      </c>
      <c r="G557" s="242"/>
      <c r="H557" s="245">
        <v>55</v>
      </c>
      <c r="I557" s="246"/>
      <c r="J557" s="242"/>
      <c r="K557" s="242"/>
      <c r="L557" s="247"/>
      <c r="M557" s="248"/>
      <c r="N557" s="249"/>
      <c r="O557" s="249"/>
      <c r="P557" s="249"/>
      <c r="Q557" s="249"/>
      <c r="R557" s="249"/>
      <c r="S557" s="249"/>
      <c r="T557" s="250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1" t="s">
        <v>146</v>
      </c>
      <c r="AU557" s="251" t="s">
        <v>87</v>
      </c>
      <c r="AV557" s="14" t="s">
        <v>87</v>
      </c>
      <c r="AW557" s="14" t="s">
        <v>37</v>
      </c>
      <c r="AX557" s="14" t="s">
        <v>76</v>
      </c>
      <c r="AY557" s="251" t="s">
        <v>135</v>
      </c>
    </row>
    <row r="558" s="15" customFormat="1">
      <c r="A558" s="15"/>
      <c r="B558" s="252"/>
      <c r="C558" s="253"/>
      <c r="D558" s="232" t="s">
        <v>146</v>
      </c>
      <c r="E558" s="254" t="s">
        <v>19</v>
      </c>
      <c r="F558" s="255" t="s">
        <v>183</v>
      </c>
      <c r="G558" s="253"/>
      <c r="H558" s="256">
        <v>149</v>
      </c>
      <c r="I558" s="257"/>
      <c r="J558" s="253"/>
      <c r="K558" s="253"/>
      <c r="L558" s="258"/>
      <c r="M558" s="259"/>
      <c r="N558" s="260"/>
      <c r="O558" s="260"/>
      <c r="P558" s="260"/>
      <c r="Q558" s="260"/>
      <c r="R558" s="260"/>
      <c r="S558" s="260"/>
      <c r="T558" s="261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62" t="s">
        <v>146</v>
      </c>
      <c r="AU558" s="262" t="s">
        <v>87</v>
      </c>
      <c r="AV558" s="15" t="s">
        <v>142</v>
      </c>
      <c r="AW558" s="15" t="s">
        <v>37</v>
      </c>
      <c r="AX558" s="15" t="s">
        <v>80</v>
      </c>
      <c r="AY558" s="262" t="s">
        <v>135</v>
      </c>
    </row>
    <row r="559" s="2" customFormat="1" ht="21.75" customHeight="1">
      <c r="A559" s="38"/>
      <c r="B559" s="39"/>
      <c r="C559" s="212" t="s">
        <v>1671</v>
      </c>
      <c r="D559" s="212" t="s">
        <v>137</v>
      </c>
      <c r="E559" s="213" t="s">
        <v>1672</v>
      </c>
      <c r="F559" s="214" t="s">
        <v>1673</v>
      </c>
      <c r="G559" s="215" t="s">
        <v>229</v>
      </c>
      <c r="H559" s="216">
        <v>18</v>
      </c>
      <c r="I559" s="217"/>
      <c r="J559" s="218">
        <f>ROUND(I559*H559,2)</f>
        <v>0</v>
      </c>
      <c r="K559" s="214" t="s">
        <v>141</v>
      </c>
      <c r="L559" s="44"/>
      <c r="M559" s="219" t="s">
        <v>19</v>
      </c>
      <c r="N559" s="220" t="s">
        <v>47</v>
      </c>
      <c r="O559" s="84"/>
      <c r="P559" s="221">
        <f>O559*H559</f>
        <v>0</v>
      </c>
      <c r="Q559" s="221">
        <v>0.00011</v>
      </c>
      <c r="R559" s="221">
        <f>Q559*H559</f>
        <v>0.00198</v>
      </c>
      <c r="S559" s="221">
        <v>0</v>
      </c>
      <c r="T559" s="222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23" t="s">
        <v>142</v>
      </c>
      <c r="AT559" s="223" t="s">
        <v>137</v>
      </c>
      <c r="AU559" s="223" t="s">
        <v>87</v>
      </c>
      <c r="AY559" s="17" t="s">
        <v>135</v>
      </c>
      <c r="BE559" s="224">
        <f>IF(N559="základní",J559,0)</f>
        <v>0</v>
      </c>
      <c r="BF559" s="224">
        <f>IF(N559="snížená",J559,0)</f>
        <v>0</v>
      </c>
      <c r="BG559" s="224">
        <f>IF(N559="zákl. přenesená",J559,0)</f>
        <v>0</v>
      </c>
      <c r="BH559" s="224">
        <f>IF(N559="sníž. přenesená",J559,0)</f>
        <v>0</v>
      </c>
      <c r="BI559" s="224">
        <f>IF(N559="nulová",J559,0)</f>
        <v>0</v>
      </c>
      <c r="BJ559" s="17" t="s">
        <v>80</v>
      </c>
      <c r="BK559" s="224">
        <f>ROUND(I559*H559,2)</f>
        <v>0</v>
      </c>
      <c r="BL559" s="17" t="s">
        <v>142</v>
      </c>
      <c r="BM559" s="223" t="s">
        <v>1674</v>
      </c>
    </row>
    <row r="560" s="2" customFormat="1">
      <c r="A560" s="38"/>
      <c r="B560" s="39"/>
      <c r="C560" s="40"/>
      <c r="D560" s="225" t="s">
        <v>144</v>
      </c>
      <c r="E560" s="40"/>
      <c r="F560" s="226" t="s">
        <v>1675</v>
      </c>
      <c r="G560" s="40"/>
      <c r="H560" s="40"/>
      <c r="I560" s="227"/>
      <c r="J560" s="40"/>
      <c r="K560" s="40"/>
      <c r="L560" s="44"/>
      <c r="M560" s="228"/>
      <c r="N560" s="229"/>
      <c r="O560" s="84"/>
      <c r="P560" s="84"/>
      <c r="Q560" s="84"/>
      <c r="R560" s="84"/>
      <c r="S560" s="84"/>
      <c r="T560" s="85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T560" s="17" t="s">
        <v>144</v>
      </c>
      <c r="AU560" s="17" t="s">
        <v>87</v>
      </c>
    </row>
    <row r="561" s="13" customFormat="1">
      <c r="A561" s="13"/>
      <c r="B561" s="230"/>
      <c r="C561" s="231"/>
      <c r="D561" s="232" t="s">
        <v>146</v>
      </c>
      <c r="E561" s="233" t="s">
        <v>19</v>
      </c>
      <c r="F561" s="234" t="s">
        <v>1676</v>
      </c>
      <c r="G561" s="231"/>
      <c r="H561" s="233" t="s">
        <v>19</v>
      </c>
      <c r="I561" s="235"/>
      <c r="J561" s="231"/>
      <c r="K561" s="231"/>
      <c r="L561" s="236"/>
      <c r="M561" s="237"/>
      <c r="N561" s="238"/>
      <c r="O561" s="238"/>
      <c r="P561" s="238"/>
      <c r="Q561" s="238"/>
      <c r="R561" s="238"/>
      <c r="S561" s="238"/>
      <c r="T561" s="239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0" t="s">
        <v>146</v>
      </c>
      <c r="AU561" s="240" t="s">
        <v>87</v>
      </c>
      <c r="AV561" s="13" t="s">
        <v>80</v>
      </c>
      <c r="AW561" s="13" t="s">
        <v>37</v>
      </c>
      <c r="AX561" s="13" t="s">
        <v>76</v>
      </c>
      <c r="AY561" s="240" t="s">
        <v>135</v>
      </c>
    </row>
    <row r="562" s="14" customFormat="1">
      <c r="A562" s="14"/>
      <c r="B562" s="241"/>
      <c r="C562" s="242"/>
      <c r="D562" s="232" t="s">
        <v>146</v>
      </c>
      <c r="E562" s="243" t="s">
        <v>19</v>
      </c>
      <c r="F562" s="244" t="s">
        <v>1145</v>
      </c>
      <c r="G562" s="242"/>
      <c r="H562" s="245">
        <v>18</v>
      </c>
      <c r="I562" s="246"/>
      <c r="J562" s="242"/>
      <c r="K562" s="242"/>
      <c r="L562" s="247"/>
      <c r="M562" s="248"/>
      <c r="N562" s="249"/>
      <c r="O562" s="249"/>
      <c r="P562" s="249"/>
      <c r="Q562" s="249"/>
      <c r="R562" s="249"/>
      <c r="S562" s="249"/>
      <c r="T562" s="250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1" t="s">
        <v>146</v>
      </c>
      <c r="AU562" s="251" t="s">
        <v>87</v>
      </c>
      <c r="AV562" s="14" t="s">
        <v>87</v>
      </c>
      <c r="AW562" s="14" t="s">
        <v>37</v>
      </c>
      <c r="AX562" s="14" t="s">
        <v>80</v>
      </c>
      <c r="AY562" s="251" t="s">
        <v>135</v>
      </c>
    </row>
    <row r="563" s="2" customFormat="1" ht="21.75" customHeight="1">
      <c r="A563" s="38"/>
      <c r="B563" s="39"/>
      <c r="C563" s="212" t="s">
        <v>1677</v>
      </c>
      <c r="D563" s="212" t="s">
        <v>137</v>
      </c>
      <c r="E563" s="213" t="s">
        <v>605</v>
      </c>
      <c r="F563" s="214" t="s">
        <v>606</v>
      </c>
      <c r="G563" s="215" t="s">
        <v>229</v>
      </c>
      <c r="H563" s="216">
        <v>158</v>
      </c>
      <c r="I563" s="217"/>
      <c r="J563" s="218">
        <f>ROUND(I563*H563,2)</f>
        <v>0</v>
      </c>
      <c r="K563" s="214" t="s">
        <v>141</v>
      </c>
      <c r="L563" s="44"/>
      <c r="M563" s="219" t="s">
        <v>19</v>
      </c>
      <c r="N563" s="220" t="s">
        <v>47</v>
      </c>
      <c r="O563" s="84"/>
      <c r="P563" s="221">
        <f>O563*H563</f>
        <v>0</v>
      </c>
      <c r="Q563" s="221">
        <v>0.00064999999999999997</v>
      </c>
      <c r="R563" s="221">
        <f>Q563*H563</f>
        <v>0.1027</v>
      </c>
      <c r="S563" s="221">
        <v>0</v>
      </c>
      <c r="T563" s="222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23" t="s">
        <v>142</v>
      </c>
      <c r="AT563" s="223" t="s">
        <v>137</v>
      </c>
      <c r="AU563" s="223" t="s">
        <v>87</v>
      </c>
      <c r="AY563" s="17" t="s">
        <v>135</v>
      </c>
      <c r="BE563" s="224">
        <f>IF(N563="základní",J563,0)</f>
        <v>0</v>
      </c>
      <c r="BF563" s="224">
        <f>IF(N563="snížená",J563,0)</f>
        <v>0</v>
      </c>
      <c r="BG563" s="224">
        <f>IF(N563="zákl. přenesená",J563,0)</f>
        <v>0</v>
      </c>
      <c r="BH563" s="224">
        <f>IF(N563="sníž. přenesená",J563,0)</f>
        <v>0</v>
      </c>
      <c r="BI563" s="224">
        <f>IF(N563="nulová",J563,0)</f>
        <v>0</v>
      </c>
      <c r="BJ563" s="17" t="s">
        <v>80</v>
      </c>
      <c r="BK563" s="224">
        <f>ROUND(I563*H563,2)</f>
        <v>0</v>
      </c>
      <c r="BL563" s="17" t="s">
        <v>142</v>
      </c>
      <c r="BM563" s="223" t="s">
        <v>1678</v>
      </c>
    </row>
    <row r="564" s="2" customFormat="1">
      <c r="A564" s="38"/>
      <c r="B564" s="39"/>
      <c r="C564" s="40"/>
      <c r="D564" s="225" t="s">
        <v>144</v>
      </c>
      <c r="E564" s="40"/>
      <c r="F564" s="226" t="s">
        <v>608</v>
      </c>
      <c r="G564" s="40"/>
      <c r="H564" s="40"/>
      <c r="I564" s="227"/>
      <c r="J564" s="40"/>
      <c r="K564" s="40"/>
      <c r="L564" s="44"/>
      <c r="M564" s="228"/>
      <c r="N564" s="229"/>
      <c r="O564" s="84"/>
      <c r="P564" s="84"/>
      <c r="Q564" s="84"/>
      <c r="R564" s="84"/>
      <c r="S564" s="84"/>
      <c r="T564" s="85"/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T564" s="17" t="s">
        <v>144</v>
      </c>
      <c r="AU564" s="17" t="s">
        <v>87</v>
      </c>
    </row>
    <row r="565" s="13" customFormat="1">
      <c r="A565" s="13"/>
      <c r="B565" s="230"/>
      <c r="C565" s="231"/>
      <c r="D565" s="232" t="s">
        <v>146</v>
      </c>
      <c r="E565" s="233" t="s">
        <v>19</v>
      </c>
      <c r="F565" s="234" t="s">
        <v>609</v>
      </c>
      <c r="G565" s="231"/>
      <c r="H565" s="233" t="s">
        <v>19</v>
      </c>
      <c r="I565" s="235"/>
      <c r="J565" s="231"/>
      <c r="K565" s="231"/>
      <c r="L565" s="236"/>
      <c r="M565" s="237"/>
      <c r="N565" s="238"/>
      <c r="O565" s="238"/>
      <c r="P565" s="238"/>
      <c r="Q565" s="238"/>
      <c r="R565" s="238"/>
      <c r="S565" s="238"/>
      <c r="T565" s="239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0" t="s">
        <v>146</v>
      </c>
      <c r="AU565" s="240" t="s">
        <v>87</v>
      </c>
      <c r="AV565" s="13" t="s">
        <v>80</v>
      </c>
      <c r="AW565" s="13" t="s">
        <v>37</v>
      </c>
      <c r="AX565" s="13" t="s">
        <v>76</v>
      </c>
      <c r="AY565" s="240" t="s">
        <v>135</v>
      </c>
    </row>
    <row r="566" s="14" customFormat="1">
      <c r="A566" s="14"/>
      <c r="B566" s="241"/>
      <c r="C566" s="242"/>
      <c r="D566" s="232" t="s">
        <v>146</v>
      </c>
      <c r="E566" s="243" t="s">
        <v>19</v>
      </c>
      <c r="F566" s="244" t="s">
        <v>1679</v>
      </c>
      <c r="G566" s="242"/>
      <c r="H566" s="245">
        <v>158</v>
      </c>
      <c r="I566" s="246"/>
      <c r="J566" s="242"/>
      <c r="K566" s="242"/>
      <c r="L566" s="247"/>
      <c r="M566" s="248"/>
      <c r="N566" s="249"/>
      <c r="O566" s="249"/>
      <c r="P566" s="249"/>
      <c r="Q566" s="249"/>
      <c r="R566" s="249"/>
      <c r="S566" s="249"/>
      <c r="T566" s="250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1" t="s">
        <v>146</v>
      </c>
      <c r="AU566" s="251" t="s">
        <v>87</v>
      </c>
      <c r="AV566" s="14" t="s">
        <v>87</v>
      </c>
      <c r="AW566" s="14" t="s">
        <v>37</v>
      </c>
      <c r="AX566" s="14" t="s">
        <v>80</v>
      </c>
      <c r="AY566" s="251" t="s">
        <v>135</v>
      </c>
    </row>
    <row r="567" s="2" customFormat="1" ht="21.75" customHeight="1">
      <c r="A567" s="38"/>
      <c r="B567" s="39"/>
      <c r="C567" s="212" t="s">
        <v>1680</v>
      </c>
      <c r="D567" s="212" t="s">
        <v>137</v>
      </c>
      <c r="E567" s="213" t="s">
        <v>598</v>
      </c>
      <c r="F567" s="214" t="s">
        <v>599</v>
      </c>
      <c r="G567" s="215" t="s">
        <v>229</v>
      </c>
      <c r="H567" s="216">
        <v>42</v>
      </c>
      <c r="I567" s="217"/>
      <c r="J567" s="218">
        <f>ROUND(I567*H567,2)</f>
        <v>0</v>
      </c>
      <c r="K567" s="214" t="s">
        <v>141</v>
      </c>
      <c r="L567" s="44"/>
      <c r="M567" s="219" t="s">
        <v>19</v>
      </c>
      <c r="N567" s="220" t="s">
        <v>47</v>
      </c>
      <c r="O567" s="84"/>
      <c r="P567" s="221">
        <f>O567*H567</f>
        <v>0</v>
      </c>
      <c r="Q567" s="221">
        <v>0.00033</v>
      </c>
      <c r="R567" s="221">
        <f>Q567*H567</f>
        <v>0.013860000000000001</v>
      </c>
      <c r="S567" s="221">
        <v>0</v>
      </c>
      <c r="T567" s="222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23" t="s">
        <v>142</v>
      </c>
      <c r="AT567" s="223" t="s">
        <v>137</v>
      </c>
      <c r="AU567" s="223" t="s">
        <v>87</v>
      </c>
      <c r="AY567" s="17" t="s">
        <v>135</v>
      </c>
      <c r="BE567" s="224">
        <f>IF(N567="základní",J567,0)</f>
        <v>0</v>
      </c>
      <c r="BF567" s="224">
        <f>IF(N567="snížená",J567,0)</f>
        <v>0</v>
      </c>
      <c r="BG567" s="224">
        <f>IF(N567="zákl. přenesená",J567,0)</f>
        <v>0</v>
      </c>
      <c r="BH567" s="224">
        <f>IF(N567="sníž. přenesená",J567,0)</f>
        <v>0</v>
      </c>
      <c r="BI567" s="224">
        <f>IF(N567="nulová",J567,0)</f>
        <v>0</v>
      </c>
      <c r="BJ567" s="17" t="s">
        <v>80</v>
      </c>
      <c r="BK567" s="224">
        <f>ROUND(I567*H567,2)</f>
        <v>0</v>
      </c>
      <c r="BL567" s="17" t="s">
        <v>142</v>
      </c>
      <c r="BM567" s="223" t="s">
        <v>1681</v>
      </c>
    </row>
    <row r="568" s="2" customFormat="1">
      <c r="A568" s="38"/>
      <c r="B568" s="39"/>
      <c r="C568" s="40"/>
      <c r="D568" s="225" t="s">
        <v>144</v>
      </c>
      <c r="E568" s="40"/>
      <c r="F568" s="226" t="s">
        <v>601</v>
      </c>
      <c r="G568" s="40"/>
      <c r="H568" s="40"/>
      <c r="I568" s="227"/>
      <c r="J568" s="40"/>
      <c r="K568" s="40"/>
      <c r="L568" s="44"/>
      <c r="M568" s="228"/>
      <c r="N568" s="229"/>
      <c r="O568" s="84"/>
      <c r="P568" s="84"/>
      <c r="Q568" s="84"/>
      <c r="R568" s="84"/>
      <c r="S568" s="84"/>
      <c r="T568" s="85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T568" s="17" t="s">
        <v>144</v>
      </c>
      <c r="AU568" s="17" t="s">
        <v>87</v>
      </c>
    </row>
    <row r="569" s="13" customFormat="1">
      <c r="A569" s="13"/>
      <c r="B569" s="230"/>
      <c r="C569" s="231"/>
      <c r="D569" s="232" t="s">
        <v>146</v>
      </c>
      <c r="E569" s="233" t="s">
        <v>19</v>
      </c>
      <c r="F569" s="234" t="s">
        <v>1682</v>
      </c>
      <c r="G569" s="231"/>
      <c r="H569" s="233" t="s">
        <v>19</v>
      </c>
      <c r="I569" s="235"/>
      <c r="J569" s="231"/>
      <c r="K569" s="231"/>
      <c r="L569" s="236"/>
      <c r="M569" s="237"/>
      <c r="N569" s="238"/>
      <c r="O569" s="238"/>
      <c r="P569" s="238"/>
      <c r="Q569" s="238"/>
      <c r="R569" s="238"/>
      <c r="S569" s="238"/>
      <c r="T569" s="239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0" t="s">
        <v>146</v>
      </c>
      <c r="AU569" s="240" t="s">
        <v>87</v>
      </c>
      <c r="AV569" s="13" t="s">
        <v>80</v>
      </c>
      <c r="AW569" s="13" t="s">
        <v>37</v>
      </c>
      <c r="AX569" s="13" t="s">
        <v>76</v>
      </c>
      <c r="AY569" s="240" t="s">
        <v>135</v>
      </c>
    </row>
    <row r="570" s="14" customFormat="1">
      <c r="A570" s="14"/>
      <c r="B570" s="241"/>
      <c r="C570" s="242"/>
      <c r="D570" s="232" t="s">
        <v>146</v>
      </c>
      <c r="E570" s="243" t="s">
        <v>19</v>
      </c>
      <c r="F570" s="244" t="s">
        <v>1683</v>
      </c>
      <c r="G570" s="242"/>
      <c r="H570" s="245">
        <v>42</v>
      </c>
      <c r="I570" s="246"/>
      <c r="J570" s="242"/>
      <c r="K570" s="242"/>
      <c r="L570" s="247"/>
      <c r="M570" s="248"/>
      <c r="N570" s="249"/>
      <c r="O570" s="249"/>
      <c r="P570" s="249"/>
      <c r="Q570" s="249"/>
      <c r="R570" s="249"/>
      <c r="S570" s="249"/>
      <c r="T570" s="250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1" t="s">
        <v>146</v>
      </c>
      <c r="AU570" s="251" t="s">
        <v>87</v>
      </c>
      <c r="AV570" s="14" t="s">
        <v>87</v>
      </c>
      <c r="AW570" s="14" t="s">
        <v>37</v>
      </c>
      <c r="AX570" s="14" t="s">
        <v>80</v>
      </c>
      <c r="AY570" s="251" t="s">
        <v>135</v>
      </c>
    </row>
    <row r="571" s="2" customFormat="1" ht="24.15" customHeight="1">
      <c r="A571" s="38"/>
      <c r="B571" s="39"/>
      <c r="C571" s="212" t="s">
        <v>1684</v>
      </c>
      <c r="D571" s="212" t="s">
        <v>137</v>
      </c>
      <c r="E571" s="213" t="s">
        <v>646</v>
      </c>
      <c r="F571" s="214" t="s">
        <v>647</v>
      </c>
      <c r="G571" s="215" t="s">
        <v>229</v>
      </c>
      <c r="H571" s="216">
        <v>367</v>
      </c>
      <c r="I571" s="217"/>
      <c r="J571" s="218">
        <f>ROUND(I571*H571,2)</f>
        <v>0</v>
      </c>
      <c r="K571" s="214" t="s">
        <v>141</v>
      </c>
      <c r="L571" s="44"/>
      <c r="M571" s="219" t="s">
        <v>19</v>
      </c>
      <c r="N571" s="220" t="s">
        <v>47</v>
      </c>
      <c r="O571" s="84"/>
      <c r="P571" s="221">
        <f>O571*H571</f>
        <v>0</v>
      </c>
      <c r="Q571" s="221">
        <v>0</v>
      </c>
      <c r="R571" s="221">
        <f>Q571*H571</f>
        <v>0</v>
      </c>
      <c r="S571" s="221">
        <v>0</v>
      </c>
      <c r="T571" s="222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223" t="s">
        <v>142</v>
      </c>
      <c r="AT571" s="223" t="s">
        <v>137</v>
      </c>
      <c r="AU571" s="223" t="s">
        <v>87</v>
      </c>
      <c r="AY571" s="17" t="s">
        <v>135</v>
      </c>
      <c r="BE571" s="224">
        <f>IF(N571="základní",J571,0)</f>
        <v>0</v>
      </c>
      <c r="BF571" s="224">
        <f>IF(N571="snížená",J571,0)</f>
        <v>0</v>
      </c>
      <c r="BG571" s="224">
        <f>IF(N571="zákl. přenesená",J571,0)</f>
        <v>0</v>
      </c>
      <c r="BH571" s="224">
        <f>IF(N571="sníž. přenesená",J571,0)</f>
        <v>0</v>
      </c>
      <c r="BI571" s="224">
        <f>IF(N571="nulová",J571,0)</f>
        <v>0</v>
      </c>
      <c r="BJ571" s="17" t="s">
        <v>80</v>
      </c>
      <c r="BK571" s="224">
        <f>ROUND(I571*H571,2)</f>
        <v>0</v>
      </c>
      <c r="BL571" s="17" t="s">
        <v>142</v>
      </c>
      <c r="BM571" s="223" t="s">
        <v>1685</v>
      </c>
    </row>
    <row r="572" s="2" customFormat="1">
      <c r="A572" s="38"/>
      <c r="B572" s="39"/>
      <c r="C572" s="40"/>
      <c r="D572" s="225" t="s">
        <v>144</v>
      </c>
      <c r="E572" s="40"/>
      <c r="F572" s="226" t="s">
        <v>649</v>
      </c>
      <c r="G572" s="40"/>
      <c r="H572" s="40"/>
      <c r="I572" s="227"/>
      <c r="J572" s="40"/>
      <c r="K572" s="40"/>
      <c r="L572" s="44"/>
      <c r="M572" s="228"/>
      <c r="N572" s="229"/>
      <c r="O572" s="84"/>
      <c r="P572" s="84"/>
      <c r="Q572" s="84"/>
      <c r="R572" s="84"/>
      <c r="S572" s="84"/>
      <c r="T572" s="85"/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T572" s="17" t="s">
        <v>144</v>
      </c>
      <c r="AU572" s="17" t="s">
        <v>87</v>
      </c>
    </row>
    <row r="573" s="2" customFormat="1" ht="24.15" customHeight="1">
      <c r="A573" s="38"/>
      <c r="B573" s="39"/>
      <c r="C573" s="212" t="s">
        <v>1686</v>
      </c>
      <c r="D573" s="212" t="s">
        <v>137</v>
      </c>
      <c r="E573" s="213" t="s">
        <v>651</v>
      </c>
      <c r="F573" s="214" t="s">
        <v>652</v>
      </c>
      <c r="G573" s="215" t="s">
        <v>140</v>
      </c>
      <c r="H573" s="216">
        <v>31</v>
      </c>
      <c r="I573" s="217"/>
      <c r="J573" s="218">
        <f>ROUND(I573*H573,2)</f>
        <v>0</v>
      </c>
      <c r="K573" s="214" t="s">
        <v>141</v>
      </c>
      <c r="L573" s="44"/>
      <c r="M573" s="219" t="s">
        <v>19</v>
      </c>
      <c r="N573" s="220" t="s">
        <v>47</v>
      </c>
      <c r="O573" s="84"/>
      <c r="P573" s="221">
        <f>O573*H573</f>
        <v>0</v>
      </c>
      <c r="Q573" s="221">
        <v>1.0000000000000001E-05</v>
      </c>
      <c r="R573" s="221">
        <f>Q573*H573</f>
        <v>0.00031</v>
      </c>
      <c r="S573" s="221">
        <v>0</v>
      </c>
      <c r="T573" s="222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23" t="s">
        <v>142</v>
      </c>
      <c r="AT573" s="223" t="s">
        <v>137</v>
      </c>
      <c r="AU573" s="223" t="s">
        <v>87</v>
      </c>
      <c r="AY573" s="17" t="s">
        <v>135</v>
      </c>
      <c r="BE573" s="224">
        <f>IF(N573="základní",J573,0)</f>
        <v>0</v>
      </c>
      <c r="BF573" s="224">
        <f>IF(N573="snížená",J573,0)</f>
        <v>0</v>
      </c>
      <c r="BG573" s="224">
        <f>IF(N573="zákl. přenesená",J573,0)</f>
        <v>0</v>
      </c>
      <c r="BH573" s="224">
        <f>IF(N573="sníž. přenesená",J573,0)</f>
        <v>0</v>
      </c>
      <c r="BI573" s="224">
        <f>IF(N573="nulová",J573,0)</f>
        <v>0</v>
      </c>
      <c r="BJ573" s="17" t="s">
        <v>80</v>
      </c>
      <c r="BK573" s="224">
        <f>ROUND(I573*H573,2)</f>
        <v>0</v>
      </c>
      <c r="BL573" s="17" t="s">
        <v>142</v>
      </c>
      <c r="BM573" s="223" t="s">
        <v>1687</v>
      </c>
    </row>
    <row r="574" s="2" customFormat="1">
      <c r="A574" s="38"/>
      <c r="B574" s="39"/>
      <c r="C574" s="40"/>
      <c r="D574" s="225" t="s">
        <v>144</v>
      </c>
      <c r="E574" s="40"/>
      <c r="F574" s="226" t="s">
        <v>654</v>
      </c>
      <c r="G574" s="40"/>
      <c r="H574" s="40"/>
      <c r="I574" s="227"/>
      <c r="J574" s="40"/>
      <c r="K574" s="40"/>
      <c r="L574" s="44"/>
      <c r="M574" s="228"/>
      <c r="N574" s="229"/>
      <c r="O574" s="84"/>
      <c r="P574" s="84"/>
      <c r="Q574" s="84"/>
      <c r="R574" s="84"/>
      <c r="S574" s="84"/>
      <c r="T574" s="85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T574" s="17" t="s">
        <v>144</v>
      </c>
      <c r="AU574" s="17" t="s">
        <v>87</v>
      </c>
    </row>
    <row r="575" s="12" customFormat="1" ht="22.8" customHeight="1">
      <c r="A575" s="12"/>
      <c r="B575" s="196"/>
      <c r="C575" s="197"/>
      <c r="D575" s="198" t="s">
        <v>75</v>
      </c>
      <c r="E575" s="210" t="s">
        <v>1688</v>
      </c>
      <c r="F575" s="210" t="s">
        <v>1689</v>
      </c>
      <c r="G575" s="197"/>
      <c r="H575" s="197"/>
      <c r="I575" s="200"/>
      <c r="J575" s="211">
        <f>BK575</f>
        <v>0</v>
      </c>
      <c r="K575" s="197"/>
      <c r="L575" s="202"/>
      <c r="M575" s="203"/>
      <c r="N575" s="204"/>
      <c r="O575" s="204"/>
      <c r="P575" s="205">
        <f>SUM(P576:P577)</f>
        <v>0</v>
      </c>
      <c r="Q575" s="204"/>
      <c r="R575" s="205">
        <f>SUM(R576:R577)</f>
        <v>3.75475</v>
      </c>
      <c r="S575" s="204"/>
      <c r="T575" s="206">
        <f>SUM(T576:T577)</f>
        <v>0</v>
      </c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R575" s="207" t="s">
        <v>80</v>
      </c>
      <c r="AT575" s="208" t="s">
        <v>75</v>
      </c>
      <c r="AU575" s="208" t="s">
        <v>80</v>
      </c>
      <c r="AY575" s="207" t="s">
        <v>135</v>
      </c>
      <c r="BK575" s="209">
        <f>SUM(BK576:BK577)</f>
        <v>0</v>
      </c>
    </row>
    <row r="576" s="2" customFormat="1" ht="16.5" customHeight="1">
      <c r="A576" s="38"/>
      <c r="B576" s="39"/>
      <c r="C576" s="212" t="s">
        <v>1690</v>
      </c>
      <c r="D576" s="212" t="s">
        <v>137</v>
      </c>
      <c r="E576" s="213" t="s">
        <v>1691</v>
      </c>
      <c r="F576" s="214" t="s">
        <v>1692</v>
      </c>
      <c r="G576" s="215" t="s">
        <v>883</v>
      </c>
      <c r="H576" s="216">
        <v>1</v>
      </c>
      <c r="I576" s="217"/>
      <c r="J576" s="218">
        <f>ROUND(I576*H576,2)</f>
        <v>0</v>
      </c>
      <c r="K576" s="214" t="s">
        <v>19</v>
      </c>
      <c r="L576" s="44"/>
      <c r="M576" s="219" t="s">
        <v>19</v>
      </c>
      <c r="N576" s="220" t="s">
        <v>47</v>
      </c>
      <c r="O576" s="84"/>
      <c r="P576" s="221">
        <f>O576*H576</f>
        <v>0</v>
      </c>
      <c r="Q576" s="221">
        <v>3.75475</v>
      </c>
      <c r="R576" s="221">
        <f>Q576*H576</f>
        <v>3.75475</v>
      </c>
      <c r="S576" s="221">
        <v>0</v>
      </c>
      <c r="T576" s="222">
        <f>S576*H576</f>
        <v>0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223" t="s">
        <v>142</v>
      </c>
      <c r="AT576" s="223" t="s">
        <v>137</v>
      </c>
      <c r="AU576" s="223" t="s">
        <v>87</v>
      </c>
      <c r="AY576" s="17" t="s">
        <v>135</v>
      </c>
      <c r="BE576" s="224">
        <f>IF(N576="základní",J576,0)</f>
        <v>0</v>
      </c>
      <c r="BF576" s="224">
        <f>IF(N576="snížená",J576,0)</f>
        <v>0</v>
      </c>
      <c r="BG576" s="224">
        <f>IF(N576="zákl. přenesená",J576,0)</f>
        <v>0</v>
      </c>
      <c r="BH576" s="224">
        <f>IF(N576="sníž. přenesená",J576,0)</f>
        <v>0</v>
      </c>
      <c r="BI576" s="224">
        <f>IF(N576="nulová",J576,0)</f>
        <v>0</v>
      </c>
      <c r="BJ576" s="17" t="s">
        <v>80</v>
      </c>
      <c r="BK576" s="224">
        <f>ROUND(I576*H576,2)</f>
        <v>0</v>
      </c>
      <c r="BL576" s="17" t="s">
        <v>142</v>
      </c>
      <c r="BM576" s="223" t="s">
        <v>1693</v>
      </c>
    </row>
    <row r="577" s="2" customFormat="1">
      <c r="A577" s="38"/>
      <c r="B577" s="39"/>
      <c r="C577" s="40"/>
      <c r="D577" s="232" t="s">
        <v>232</v>
      </c>
      <c r="E577" s="40"/>
      <c r="F577" s="263" t="s">
        <v>1694</v>
      </c>
      <c r="G577" s="40"/>
      <c r="H577" s="40"/>
      <c r="I577" s="227"/>
      <c r="J577" s="40"/>
      <c r="K577" s="40"/>
      <c r="L577" s="44"/>
      <c r="M577" s="228"/>
      <c r="N577" s="229"/>
      <c r="O577" s="84"/>
      <c r="P577" s="84"/>
      <c r="Q577" s="84"/>
      <c r="R577" s="84"/>
      <c r="S577" s="84"/>
      <c r="T577" s="85"/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T577" s="17" t="s">
        <v>232</v>
      </c>
      <c r="AU577" s="17" t="s">
        <v>87</v>
      </c>
    </row>
    <row r="578" s="12" customFormat="1" ht="22.8" customHeight="1">
      <c r="A578" s="12"/>
      <c r="B578" s="196"/>
      <c r="C578" s="197"/>
      <c r="D578" s="198" t="s">
        <v>75</v>
      </c>
      <c r="E578" s="210" t="s">
        <v>1695</v>
      </c>
      <c r="F578" s="210" t="s">
        <v>1696</v>
      </c>
      <c r="G578" s="197"/>
      <c r="H578" s="197"/>
      <c r="I578" s="200"/>
      <c r="J578" s="211">
        <f>BK578</f>
        <v>0</v>
      </c>
      <c r="K578" s="197"/>
      <c r="L578" s="202"/>
      <c r="M578" s="203"/>
      <c r="N578" s="204"/>
      <c r="O578" s="204"/>
      <c r="P578" s="205">
        <f>SUM(P579:P583)</f>
        <v>0</v>
      </c>
      <c r="Q578" s="204"/>
      <c r="R578" s="205">
        <f>SUM(R579:R583)</f>
        <v>0</v>
      </c>
      <c r="S578" s="204"/>
      <c r="T578" s="206">
        <f>SUM(T579:T583)</f>
        <v>0</v>
      </c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R578" s="207" t="s">
        <v>80</v>
      </c>
      <c r="AT578" s="208" t="s">
        <v>75</v>
      </c>
      <c r="AU578" s="208" t="s">
        <v>80</v>
      </c>
      <c r="AY578" s="207" t="s">
        <v>135</v>
      </c>
      <c r="BK578" s="209">
        <f>SUM(BK579:BK583)</f>
        <v>0</v>
      </c>
    </row>
    <row r="579" s="2" customFormat="1" ht="37.8" customHeight="1">
      <c r="A579" s="38"/>
      <c r="B579" s="39"/>
      <c r="C579" s="212" t="s">
        <v>1697</v>
      </c>
      <c r="D579" s="212" t="s">
        <v>137</v>
      </c>
      <c r="E579" s="213" t="s">
        <v>1698</v>
      </c>
      <c r="F579" s="214" t="s">
        <v>1699</v>
      </c>
      <c r="G579" s="215" t="s">
        <v>255</v>
      </c>
      <c r="H579" s="216">
        <v>320.5</v>
      </c>
      <c r="I579" s="217"/>
      <c r="J579" s="218">
        <f>ROUND(I579*H579,2)</f>
        <v>0</v>
      </c>
      <c r="K579" s="214" t="s">
        <v>141</v>
      </c>
      <c r="L579" s="44"/>
      <c r="M579" s="219" t="s">
        <v>19</v>
      </c>
      <c r="N579" s="220" t="s">
        <v>47</v>
      </c>
      <c r="O579" s="84"/>
      <c r="P579" s="221">
        <f>O579*H579</f>
        <v>0</v>
      </c>
      <c r="Q579" s="221">
        <v>0</v>
      </c>
      <c r="R579" s="221">
        <f>Q579*H579</f>
        <v>0</v>
      </c>
      <c r="S579" s="221">
        <v>0</v>
      </c>
      <c r="T579" s="222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23" t="s">
        <v>142</v>
      </c>
      <c r="AT579" s="223" t="s">
        <v>137</v>
      </c>
      <c r="AU579" s="223" t="s">
        <v>87</v>
      </c>
      <c r="AY579" s="17" t="s">
        <v>135</v>
      </c>
      <c r="BE579" s="224">
        <f>IF(N579="základní",J579,0)</f>
        <v>0</v>
      </c>
      <c r="BF579" s="224">
        <f>IF(N579="snížená",J579,0)</f>
        <v>0</v>
      </c>
      <c r="BG579" s="224">
        <f>IF(N579="zákl. přenesená",J579,0)</f>
        <v>0</v>
      </c>
      <c r="BH579" s="224">
        <f>IF(N579="sníž. přenesená",J579,0)</f>
        <v>0</v>
      </c>
      <c r="BI579" s="224">
        <f>IF(N579="nulová",J579,0)</f>
        <v>0</v>
      </c>
      <c r="BJ579" s="17" t="s">
        <v>80</v>
      </c>
      <c r="BK579" s="224">
        <f>ROUND(I579*H579,2)</f>
        <v>0</v>
      </c>
      <c r="BL579" s="17" t="s">
        <v>142</v>
      </c>
      <c r="BM579" s="223" t="s">
        <v>1700</v>
      </c>
    </row>
    <row r="580" s="2" customFormat="1">
      <c r="A580" s="38"/>
      <c r="B580" s="39"/>
      <c r="C580" s="40"/>
      <c r="D580" s="225" t="s">
        <v>144</v>
      </c>
      <c r="E580" s="40"/>
      <c r="F580" s="226" t="s">
        <v>1701</v>
      </c>
      <c r="G580" s="40"/>
      <c r="H580" s="40"/>
      <c r="I580" s="227"/>
      <c r="J580" s="40"/>
      <c r="K580" s="40"/>
      <c r="L580" s="44"/>
      <c r="M580" s="228"/>
      <c r="N580" s="229"/>
      <c r="O580" s="84"/>
      <c r="P580" s="84"/>
      <c r="Q580" s="84"/>
      <c r="R580" s="84"/>
      <c r="S580" s="84"/>
      <c r="T580" s="85"/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T580" s="17" t="s">
        <v>144</v>
      </c>
      <c r="AU580" s="17" t="s">
        <v>87</v>
      </c>
    </row>
    <row r="581" s="2" customFormat="1" ht="24.15" customHeight="1">
      <c r="A581" s="38"/>
      <c r="B581" s="39"/>
      <c r="C581" s="212" t="s">
        <v>1702</v>
      </c>
      <c r="D581" s="212" t="s">
        <v>137</v>
      </c>
      <c r="E581" s="213" t="s">
        <v>309</v>
      </c>
      <c r="F581" s="214" t="s">
        <v>310</v>
      </c>
      <c r="G581" s="215" t="s">
        <v>304</v>
      </c>
      <c r="H581" s="216">
        <v>544.85000000000002</v>
      </c>
      <c r="I581" s="217"/>
      <c r="J581" s="218">
        <f>ROUND(I581*H581,2)</f>
        <v>0</v>
      </c>
      <c r="K581" s="214" t="s">
        <v>141</v>
      </c>
      <c r="L581" s="44"/>
      <c r="M581" s="219" t="s">
        <v>19</v>
      </c>
      <c r="N581" s="220" t="s">
        <v>47</v>
      </c>
      <c r="O581" s="84"/>
      <c r="P581" s="221">
        <f>O581*H581</f>
        <v>0</v>
      </c>
      <c r="Q581" s="221">
        <v>0</v>
      </c>
      <c r="R581" s="221">
        <f>Q581*H581</f>
        <v>0</v>
      </c>
      <c r="S581" s="221">
        <v>0</v>
      </c>
      <c r="T581" s="222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23" t="s">
        <v>142</v>
      </c>
      <c r="AT581" s="223" t="s">
        <v>137</v>
      </c>
      <c r="AU581" s="223" t="s">
        <v>87</v>
      </c>
      <c r="AY581" s="17" t="s">
        <v>135</v>
      </c>
      <c r="BE581" s="224">
        <f>IF(N581="základní",J581,0)</f>
        <v>0</v>
      </c>
      <c r="BF581" s="224">
        <f>IF(N581="snížená",J581,0)</f>
        <v>0</v>
      </c>
      <c r="BG581" s="224">
        <f>IF(N581="zákl. přenesená",J581,0)</f>
        <v>0</v>
      </c>
      <c r="BH581" s="224">
        <f>IF(N581="sníž. přenesená",J581,0)</f>
        <v>0</v>
      </c>
      <c r="BI581" s="224">
        <f>IF(N581="nulová",J581,0)</f>
        <v>0</v>
      </c>
      <c r="BJ581" s="17" t="s">
        <v>80</v>
      </c>
      <c r="BK581" s="224">
        <f>ROUND(I581*H581,2)</f>
        <v>0</v>
      </c>
      <c r="BL581" s="17" t="s">
        <v>142</v>
      </c>
      <c r="BM581" s="223" t="s">
        <v>1703</v>
      </c>
    </row>
    <row r="582" s="2" customFormat="1">
      <c r="A582" s="38"/>
      <c r="B582" s="39"/>
      <c r="C582" s="40"/>
      <c r="D582" s="225" t="s">
        <v>144</v>
      </c>
      <c r="E582" s="40"/>
      <c r="F582" s="226" t="s">
        <v>312</v>
      </c>
      <c r="G582" s="40"/>
      <c r="H582" s="40"/>
      <c r="I582" s="227"/>
      <c r="J582" s="40"/>
      <c r="K582" s="40"/>
      <c r="L582" s="44"/>
      <c r="M582" s="228"/>
      <c r="N582" s="229"/>
      <c r="O582" s="84"/>
      <c r="P582" s="84"/>
      <c r="Q582" s="84"/>
      <c r="R582" s="84"/>
      <c r="S582" s="84"/>
      <c r="T582" s="85"/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T582" s="17" t="s">
        <v>144</v>
      </c>
      <c r="AU582" s="17" t="s">
        <v>87</v>
      </c>
    </row>
    <row r="583" s="14" customFormat="1">
      <c r="A583" s="14"/>
      <c r="B583" s="241"/>
      <c r="C583" s="242"/>
      <c r="D583" s="232" t="s">
        <v>146</v>
      </c>
      <c r="E583" s="243" t="s">
        <v>19</v>
      </c>
      <c r="F583" s="244" t="s">
        <v>1704</v>
      </c>
      <c r="G583" s="242"/>
      <c r="H583" s="245">
        <v>544.85000000000002</v>
      </c>
      <c r="I583" s="246"/>
      <c r="J583" s="242"/>
      <c r="K583" s="242"/>
      <c r="L583" s="247"/>
      <c r="M583" s="248"/>
      <c r="N583" s="249"/>
      <c r="O583" s="249"/>
      <c r="P583" s="249"/>
      <c r="Q583" s="249"/>
      <c r="R583" s="249"/>
      <c r="S583" s="249"/>
      <c r="T583" s="250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1" t="s">
        <v>146</v>
      </c>
      <c r="AU583" s="251" t="s">
        <v>87</v>
      </c>
      <c r="AV583" s="14" t="s">
        <v>87</v>
      </c>
      <c r="AW583" s="14" t="s">
        <v>37</v>
      </c>
      <c r="AX583" s="14" t="s">
        <v>80</v>
      </c>
      <c r="AY583" s="251" t="s">
        <v>135</v>
      </c>
    </row>
    <row r="584" s="12" customFormat="1" ht="22.8" customHeight="1">
      <c r="A584" s="12"/>
      <c r="B584" s="196"/>
      <c r="C584" s="197"/>
      <c r="D584" s="198" t="s">
        <v>75</v>
      </c>
      <c r="E584" s="210" t="s">
        <v>1705</v>
      </c>
      <c r="F584" s="210" t="s">
        <v>1706</v>
      </c>
      <c r="G584" s="197"/>
      <c r="H584" s="197"/>
      <c r="I584" s="200"/>
      <c r="J584" s="211">
        <f>BK584</f>
        <v>0</v>
      </c>
      <c r="K584" s="197"/>
      <c r="L584" s="202"/>
      <c r="M584" s="203"/>
      <c r="N584" s="204"/>
      <c r="O584" s="204"/>
      <c r="P584" s="205">
        <f>SUM(P585:P595)</f>
        <v>0</v>
      </c>
      <c r="Q584" s="204"/>
      <c r="R584" s="205">
        <f>SUM(R585:R595)</f>
        <v>0</v>
      </c>
      <c r="S584" s="204"/>
      <c r="T584" s="206">
        <f>SUM(T585:T595)</f>
        <v>0</v>
      </c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R584" s="207" t="s">
        <v>80</v>
      </c>
      <c r="AT584" s="208" t="s">
        <v>75</v>
      </c>
      <c r="AU584" s="208" t="s">
        <v>80</v>
      </c>
      <c r="AY584" s="207" t="s">
        <v>135</v>
      </c>
      <c r="BK584" s="209">
        <f>SUM(BK585:BK595)</f>
        <v>0</v>
      </c>
    </row>
    <row r="585" s="2" customFormat="1" ht="24.15" customHeight="1">
      <c r="A585" s="38"/>
      <c r="B585" s="39"/>
      <c r="C585" s="212" t="s">
        <v>1707</v>
      </c>
      <c r="D585" s="212" t="s">
        <v>137</v>
      </c>
      <c r="E585" s="213" t="s">
        <v>741</v>
      </c>
      <c r="F585" s="214" t="s">
        <v>742</v>
      </c>
      <c r="G585" s="215" t="s">
        <v>304</v>
      </c>
      <c r="H585" s="216">
        <v>721.49000000000001</v>
      </c>
      <c r="I585" s="217"/>
      <c r="J585" s="218">
        <f>ROUND(I585*H585,2)</f>
        <v>0</v>
      </c>
      <c r="K585" s="214" t="s">
        <v>141</v>
      </c>
      <c r="L585" s="44"/>
      <c r="M585" s="219" t="s">
        <v>19</v>
      </c>
      <c r="N585" s="220" t="s">
        <v>47</v>
      </c>
      <c r="O585" s="84"/>
      <c r="P585" s="221">
        <f>O585*H585</f>
        <v>0</v>
      </c>
      <c r="Q585" s="221">
        <v>0</v>
      </c>
      <c r="R585" s="221">
        <f>Q585*H585</f>
        <v>0</v>
      </c>
      <c r="S585" s="221">
        <v>0</v>
      </c>
      <c r="T585" s="222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23" t="s">
        <v>142</v>
      </c>
      <c r="AT585" s="223" t="s">
        <v>137</v>
      </c>
      <c r="AU585" s="223" t="s">
        <v>87</v>
      </c>
      <c r="AY585" s="17" t="s">
        <v>135</v>
      </c>
      <c r="BE585" s="224">
        <f>IF(N585="základní",J585,0)</f>
        <v>0</v>
      </c>
      <c r="BF585" s="224">
        <f>IF(N585="snížená",J585,0)</f>
        <v>0</v>
      </c>
      <c r="BG585" s="224">
        <f>IF(N585="zákl. přenesená",J585,0)</f>
        <v>0</v>
      </c>
      <c r="BH585" s="224">
        <f>IF(N585="sníž. přenesená",J585,0)</f>
        <v>0</v>
      </c>
      <c r="BI585" s="224">
        <f>IF(N585="nulová",J585,0)</f>
        <v>0</v>
      </c>
      <c r="BJ585" s="17" t="s">
        <v>80</v>
      </c>
      <c r="BK585" s="224">
        <f>ROUND(I585*H585,2)</f>
        <v>0</v>
      </c>
      <c r="BL585" s="17" t="s">
        <v>142</v>
      </c>
      <c r="BM585" s="223" t="s">
        <v>1708</v>
      </c>
    </row>
    <row r="586" s="2" customFormat="1">
      <c r="A586" s="38"/>
      <c r="B586" s="39"/>
      <c r="C586" s="40"/>
      <c r="D586" s="225" t="s">
        <v>144</v>
      </c>
      <c r="E586" s="40"/>
      <c r="F586" s="226" t="s">
        <v>744</v>
      </c>
      <c r="G586" s="40"/>
      <c r="H586" s="40"/>
      <c r="I586" s="227"/>
      <c r="J586" s="40"/>
      <c r="K586" s="40"/>
      <c r="L586" s="44"/>
      <c r="M586" s="228"/>
      <c r="N586" s="229"/>
      <c r="O586" s="84"/>
      <c r="P586" s="84"/>
      <c r="Q586" s="84"/>
      <c r="R586" s="84"/>
      <c r="S586" s="84"/>
      <c r="T586" s="85"/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T586" s="17" t="s">
        <v>144</v>
      </c>
      <c r="AU586" s="17" t="s">
        <v>87</v>
      </c>
    </row>
    <row r="587" s="2" customFormat="1" ht="24.15" customHeight="1">
      <c r="A587" s="38"/>
      <c r="B587" s="39"/>
      <c r="C587" s="212" t="s">
        <v>1709</v>
      </c>
      <c r="D587" s="212" t="s">
        <v>137</v>
      </c>
      <c r="E587" s="213" t="s">
        <v>746</v>
      </c>
      <c r="F587" s="214" t="s">
        <v>747</v>
      </c>
      <c r="G587" s="215" t="s">
        <v>304</v>
      </c>
      <c r="H587" s="216">
        <v>2885.96</v>
      </c>
      <c r="I587" s="217"/>
      <c r="J587" s="218">
        <f>ROUND(I587*H587,2)</f>
        <v>0</v>
      </c>
      <c r="K587" s="214" t="s">
        <v>141</v>
      </c>
      <c r="L587" s="44"/>
      <c r="M587" s="219" t="s">
        <v>19</v>
      </c>
      <c r="N587" s="220" t="s">
        <v>47</v>
      </c>
      <c r="O587" s="84"/>
      <c r="P587" s="221">
        <f>O587*H587</f>
        <v>0</v>
      </c>
      <c r="Q587" s="221">
        <v>0</v>
      </c>
      <c r="R587" s="221">
        <f>Q587*H587</f>
        <v>0</v>
      </c>
      <c r="S587" s="221">
        <v>0</v>
      </c>
      <c r="T587" s="222">
        <f>S587*H587</f>
        <v>0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23" t="s">
        <v>142</v>
      </c>
      <c r="AT587" s="223" t="s">
        <v>137</v>
      </c>
      <c r="AU587" s="223" t="s">
        <v>87</v>
      </c>
      <c r="AY587" s="17" t="s">
        <v>135</v>
      </c>
      <c r="BE587" s="224">
        <f>IF(N587="základní",J587,0)</f>
        <v>0</v>
      </c>
      <c r="BF587" s="224">
        <f>IF(N587="snížená",J587,0)</f>
        <v>0</v>
      </c>
      <c r="BG587" s="224">
        <f>IF(N587="zákl. přenesená",J587,0)</f>
        <v>0</v>
      </c>
      <c r="BH587" s="224">
        <f>IF(N587="sníž. přenesená",J587,0)</f>
        <v>0</v>
      </c>
      <c r="BI587" s="224">
        <f>IF(N587="nulová",J587,0)</f>
        <v>0</v>
      </c>
      <c r="BJ587" s="17" t="s">
        <v>80</v>
      </c>
      <c r="BK587" s="224">
        <f>ROUND(I587*H587,2)</f>
        <v>0</v>
      </c>
      <c r="BL587" s="17" t="s">
        <v>142</v>
      </c>
      <c r="BM587" s="223" t="s">
        <v>1710</v>
      </c>
    </row>
    <row r="588" s="2" customFormat="1">
      <c r="A588" s="38"/>
      <c r="B588" s="39"/>
      <c r="C588" s="40"/>
      <c r="D588" s="225" t="s">
        <v>144</v>
      </c>
      <c r="E588" s="40"/>
      <c r="F588" s="226" t="s">
        <v>749</v>
      </c>
      <c r="G588" s="40"/>
      <c r="H588" s="40"/>
      <c r="I588" s="227"/>
      <c r="J588" s="40"/>
      <c r="K588" s="40"/>
      <c r="L588" s="44"/>
      <c r="M588" s="228"/>
      <c r="N588" s="229"/>
      <c r="O588" s="84"/>
      <c r="P588" s="84"/>
      <c r="Q588" s="84"/>
      <c r="R588" s="84"/>
      <c r="S588" s="84"/>
      <c r="T588" s="85"/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T588" s="17" t="s">
        <v>144</v>
      </c>
      <c r="AU588" s="17" t="s">
        <v>87</v>
      </c>
    </row>
    <row r="589" s="14" customFormat="1">
      <c r="A589" s="14"/>
      <c r="B589" s="241"/>
      <c r="C589" s="242"/>
      <c r="D589" s="232" t="s">
        <v>146</v>
      </c>
      <c r="E589" s="243" t="s">
        <v>19</v>
      </c>
      <c r="F589" s="244" t="s">
        <v>1711</v>
      </c>
      <c r="G589" s="242"/>
      <c r="H589" s="245">
        <v>2885.96</v>
      </c>
      <c r="I589" s="246"/>
      <c r="J589" s="242"/>
      <c r="K589" s="242"/>
      <c r="L589" s="247"/>
      <c r="M589" s="248"/>
      <c r="N589" s="249"/>
      <c r="O589" s="249"/>
      <c r="P589" s="249"/>
      <c r="Q589" s="249"/>
      <c r="R589" s="249"/>
      <c r="S589" s="249"/>
      <c r="T589" s="250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1" t="s">
        <v>146</v>
      </c>
      <c r="AU589" s="251" t="s">
        <v>87</v>
      </c>
      <c r="AV589" s="14" t="s">
        <v>87</v>
      </c>
      <c r="AW589" s="14" t="s">
        <v>37</v>
      </c>
      <c r="AX589" s="14" t="s">
        <v>80</v>
      </c>
      <c r="AY589" s="251" t="s">
        <v>135</v>
      </c>
    </row>
    <row r="590" s="2" customFormat="1" ht="24.15" customHeight="1">
      <c r="A590" s="38"/>
      <c r="B590" s="39"/>
      <c r="C590" s="212" t="s">
        <v>1712</v>
      </c>
      <c r="D590" s="212" t="s">
        <v>137</v>
      </c>
      <c r="E590" s="213" t="s">
        <v>752</v>
      </c>
      <c r="F590" s="214" t="s">
        <v>753</v>
      </c>
      <c r="G590" s="215" t="s">
        <v>304</v>
      </c>
      <c r="H590" s="216">
        <v>257.86000000000001</v>
      </c>
      <c r="I590" s="217"/>
      <c r="J590" s="218">
        <f>ROUND(I590*H590,2)</f>
        <v>0</v>
      </c>
      <c r="K590" s="214" t="s">
        <v>141</v>
      </c>
      <c r="L590" s="44"/>
      <c r="M590" s="219" t="s">
        <v>19</v>
      </c>
      <c r="N590" s="220" t="s">
        <v>47</v>
      </c>
      <c r="O590" s="84"/>
      <c r="P590" s="221">
        <f>O590*H590</f>
        <v>0</v>
      </c>
      <c r="Q590" s="221">
        <v>0</v>
      </c>
      <c r="R590" s="221">
        <f>Q590*H590</f>
        <v>0</v>
      </c>
      <c r="S590" s="221">
        <v>0</v>
      </c>
      <c r="T590" s="222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23" t="s">
        <v>142</v>
      </c>
      <c r="AT590" s="223" t="s">
        <v>137</v>
      </c>
      <c r="AU590" s="223" t="s">
        <v>87</v>
      </c>
      <c r="AY590" s="17" t="s">
        <v>135</v>
      </c>
      <c r="BE590" s="224">
        <f>IF(N590="základní",J590,0)</f>
        <v>0</v>
      </c>
      <c r="BF590" s="224">
        <f>IF(N590="snížená",J590,0)</f>
        <v>0</v>
      </c>
      <c r="BG590" s="224">
        <f>IF(N590="zákl. přenesená",J590,0)</f>
        <v>0</v>
      </c>
      <c r="BH590" s="224">
        <f>IF(N590="sníž. přenesená",J590,0)</f>
        <v>0</v>
      </c>
      <c r="BI590" s="224">
        <f>IF(N590="nulová",J590,0)</f>
        <v>0</v>
      </c>
      <c r="BJ590" s="17" t="s">
        <v>80</v>
      </c>
      <c r="BK590" s="224">
        <f>ROUND(I590*H590,2)</f>
        <v>0</v>
      </c>
      <c r="BL590" s="17" t="s">
        <v>142</v>
      </c>
      <c r="BM590" s="223" t="s">
        <v>1713</v>
      </c>
    </row>
    <row r="591" s="2" customFormat="1">
      <c r="A591" s="38"/>
      <c r="B591" s="39"/>
      <c r="C591" s="40"/>
      <c r="D591" s="225" t="s">
        <v>144</v>
      </c>
      <c r="E591" s="40"/>
      <c r="F591" s="226" t="s">
        <v>755</v>
      </c>
      <c r="G591" s="40"/>
      <c r="H591" s="40"/>
      <c r="I591" s="227"/>
      <c r="J591" s="40"/>
      <c r="K591" s="40"/>
      <c r="L591" s="44"/>
      <c r="M591" s="228"/>
      <c r="N591" s="229"/>
      <c r="O591" s="84"/>
      <c r="P591" s="84"/>
      <c r="Q591" s="84"/>
      <c r="R591" s="84"/>
      <c r="S591" s="84"/>
      <c r="T591" s="85"/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T591" s="17" t="s">
        <v>144</v>
      </c>
      <c r="AU591" s="17" t="s">
        <v>87</v>
      </c>
    </row>
    <row r="592" s="2" customFormat="1" ht="24.15" customHeight="1">
      <c r="A592" s="38"/>
      <c r="B592" s="39"/>
      <c r="C592" s="212" t="s">
        <v>1714</v>
      </c>
      <c r="D592" s="212" t="s">
        <v>137</v>
      </c>
      <c r="E592" s="213" t="s">
        <v>762</v>
      </c>
      <c r="F592" s="214" t="s">
        <v>763</v>
      </c>
      <c r="G592" s="215" t="s">
        <v>304</v>
      </c>
      <c r="H592" s="216">
        <v>160.77600000000001</v>
      </c>
      <c r="I592" s="217"/>
      <c r="J592" s="218">
        <f>ROUND(I592*H592,2)</f>
        <v>0</v>
      </c>
      <c r="K592" s="214" t="s">
        <v>141</v>
      </c>
      <c r="L592" s="44"/>
      <c r="M592" s="219" t="s">
        <v>19</v>
      </c>
      <c r="N592" s="220" t="s">
        <v>47</v>
      </c>
      <c r="O592" s="84"/>
      <c r="P592" s="221">
        <f>O592*H592</f>
        <v>0</v>
      </c>
      <c r="Q592" s="221">
        <v>0</v>
      </c>
      <c r="R592" s="221">
        <f>Q592*H592</f>
        <v>0</v>
      </c>
      <c r="S592" s="221">
        <v>0</v>
      </c>
      <c r="T592" s="222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223" t="s">
        <v>142</v>
      </c>
      <c r="AT592" s="223" t="s">
        <v>137</v>
      </c>
      <c r="AU592" s="223" t="s">
        <v>87</v>
      </c>
      <c r="AY592" s="17" t="s">
        <v>135</v>
      </c>
      <c r="BE592" s="224">
        <f>IF(N592="základní",J592,0)</f>
        <v>0</v>
      </c>
      <c r="BF592" s="224">
        <f>IF(N592="snížená",J592,0)</f>
        <v>0</v>
      </c>
      <c r="BG592" s="224">
        <f>IF(N592="zákl. přenesená",J592,0)</f>
        <v>0</v>
      </c>
      <c r="BH592" s="224">
        <f>IF(N592="sníž. přenesená",J592,0)</f>
        <v>0</v>
      </c>
      <c r="BI592" s="224">
        <f>IF(N592="nulová",J592,0)</f>
        <v>0</v>
      </c>
      <c r="BJ592" s="17" t="s">
        <v>80</v>
      </c>
      <c r="BK592" s="224">
        <f>ROUND(I592*H592,2)</f>
        <v>0</v>
      </c>
      <c r="BL592" s="17" t="s">
        <v>142</v>
      </c>
      <c r="BM592" s="223" t="s">
        <v>1715</v>
      </c>
    </row>
    <row r="593" s="2" customFormat="1">
      <c r="A593" s="38"/>
      <c r="B593" s="39"/>
      <c r="C593" s="40"/>
      <c r="D593" s="225" t="s">
        <v>144</v>
      </c>
      <c r="E593" s="40"/>
      <c r="F593" s="226" t="s">
        <v>765</v>
      </c>
      <c r="G593" s="40"/>
      <c r="H593" s="40"/>
      <c r="I593" s="227"/>
      <c r="J593" s="40"/>
      <c r="K593" s="40"/>
      <c r="L593" s="44"/>
      <c r="M593" s="228"/>
      <c r="N593" s="229"/>
      <c r="O593" s="84"/>
      <c r="P593" s="84"/>
      <c r="Q593" s="84"/>
      <c r="R593" s="84"/>
      <c r="S593" s="84"/>
      <c r="T593" s="85"/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T593" s="17" t="s">
        <v>144</v>
      </c>
      <c r="AU593" s="17" t="s">
        <v>87</v>
      </c>
    </row>
    <row r="594" s="2" customFormat="1" ht="24.15" customHeight="1">
      <c r="A594" s="38"/>
      <c r="B594" s="39"/>
      <c r="C594" s="212" t="s">
        <v>1716</v>
      </c>
      <c r="D594" s="212" t="s">
        <v>137</v>
      </c>
      <c r="E594" s="213" t="s">
        <v>757</v>
      </c>
      <c r="F594" s="214" t="s">
        <v>758</v>
      </c>
      <c r="G594" s="215" t="s">
        <v>304</v>
      </c>
      <c r="H594" s="216">
        <v>302.60000000000002</v>
      </c>
      <c r="I594" s="217"/>
      <c r="J594" s="218">
        <f>ROUND(I594*H594,2)</f>
        <v>0</v>
      </c>
      <c r="K594" s="214" t="s">
        <v>141</v>
      </c>
      <c r="L594" s="44"/>
      <c r="M594" s="219" t="s">
        <v>19</v>
      </c>
      <c r="N594" s="220" t="s">
        <v>47</v>
      </c>
      <c r="O594" s="84"/>
      <c r="P594" s="221">
        <f>O594*H594</f>
        <v>0</v>
      </c>
      <c r="Q594" s="221">
        <v>0</v>
      </c>
      <c r="R594" s="221">
        <f>Q594*H594</f>
        <v>0</v>
      </c>
      <c r="S594" s="221">
        <v>0</v>
      </c>
      <c r="T594" s="222">
        <f>S594*H594</f>
        <v>0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223" t="s">
        <v>142</v>
      </c>
      <c r="AT594" s="223" t="s">
        <v>137</v>
      </c>
      <c r="AU594" s="223" t="s">
        <v>87</v>
      </c>
      <c r="AY594" s="17" t="s">
        <v>135</v>
      </c>
      <c r="BE594" s="224">
        <f>IF(N594="základní",J594,0)</f>
        <v>0</v>
      </c>
      <c r="BF594" s="224">
        <f>IF(N594="snížená",J594,0)</f>
        <v>0</v>
      </c>
      <c r="BG594" s="224">
        <f>IF(N594="zákl. přenesená",J594,0)</f>
        <v>0</v>
      </c>
      <c r="BH594" s="224">
        <f>IF(N594="sníž. přenesená",J594,0)</f>
        <v>0</v>
      </c>
      <c r="BI594" s="224">
        <f>IF(N594="nulová",J594,0)</f>
        <v>0</v>
      </c>
      <c r="BJ594" s="17" t="s">
        <v>80</v>
      </c>
      <c r="BK594" s="224">
        <f>ROUND(I594*H594,2)</f>
        <v>0</v>
      </c>
      <c r="BL594" s="17" t="s">
        <v>142</v>
      </c>
      <c r="BM594" s="223" t="s">
        <v>1717</v>
      </c>
    </row>
    <row r="595" s="2" customFormat="1">
      <c r="A595" s="38"/>
      <c r="B595" s="39"/>
      <c r="C595" s="40"/>
      <c r="D595" s="225" t="s">
        <v>144</v>
      </c>
      <c r="E595" s="40"/>
      <c r="F595" s="226" t="s">
        <v>760</v>
      </c>
      <c r="G595" s="40"/>
      <c r="H595" s="40"/>
      <c r="I595" s="227"/>
      <c r="J595" s="40"/>
      <c r="K595" s="40"/>
      <c r="L595" s="44"/>
      <c r="M595" s="228"/>
      <c r="N595" s="229"/>
      <c r="O595" s="84"/>
      <c r="P595" s="84"/>
      <c r="Q595" s="84"/>
      <c r="R595" s="84"/>
      <c r="S595" s="84"/>
      <c r="T595" s="85"/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T595" s="17" t="s">
        <v>144</v>
      </c>
      <c r="AU595" s="17" t="s">
        <v>87</v>
      </c>
    </row>
    <row r="596" s="12" customFormat="1" ht="22.8" customHeight="1">
      <c r="A596" s="12"/>
      <c r="B596" s="196"/>
      <c r="C596" s="197"/>
      <c r="D596" s="198" t="s">
        <v>75</v>
      </c>
      <c r="E596" s="210" t="s">
        <v>766</v>
      </c>
      <c r="F596" s="210" t="s">
        <v>767</v>
      </c>
      <c r="G596" s="197"/>
      <c r="H596" s="197"/>
      <c r="I596" s="200"/>
      <c r="J596" s="211">
        <f>BK596</f>
        <v>0</v>
      </c>
      <c r="K596" s="197"/>
      <c r="L596" s="202"/>
      <c r="M596" s="203"/>
      <c r="N596" s="204"/>
      <c r="O596" s="204"/>
      <c r="P596" s="205">
        <f>SUM(P597:P598)</f>
        <v>0</v>
      </c>
      <c r="Q596" s="204"/>
      <c r="R596" s="205">
        <f>SUM(R597:R598)</f>
        <v>0</v>
      </c>
      <c r="S596" s="204"/>
      <c r="T596" s="206">
        <f>SUM(T597:T598)</f>
        <v>0</v>
      </c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R596" s="207" t="s">
        <v>80</v>
      </c>
      <c r="AT596" s="208" t="s">
        <v>75</v>
      </c>
      <c r="AU596" s="208" t="s">
        <v>80</v>
      </c>
      <c r="AY596" s="207" t="s">
        <v>135</v>
      </c>
      <c r="BK596" s="209">
        <f>SUM(BK597:BK598)</f>
        <v>0</v>
      </c>
    </row>
    <row r="597" s="2" customFormat="1" ht="24.15" customHeight="1">
      <c r="A597" s="38"/>
      <c r="B597" s="39"/>
      <c r="C597" s="212" t="s">
        <v>1718</v>
      </c>
      <c r="D597" s="212" t="s">
        <v>137</v>
      </c>
      <c r="E597" s="213" t="s">
        <v>769</v>
      </c>
      <c r="F597" s="214" t="s">
        <v>770</v>
      </c>
      <c r="G597" s="215" t="s">
        <v>304</v>
      </c>
      <c r="H597" s="216">
        <v>358.35000000000002</v>
      </c>
      <c r="I597" s="217"/>
      <c r="J597" s="218">
        <f>ROUND(I597*H597,2)</f>
        <v>0</v>
      </c>
      <c r="K597" s="214" t="s">
        <v>141</v>
      </c>
      <c r="L597" s="44"/>
      <c r="M597" s="219" t="s">
        <v>19</v>
      </c>
      <c r="N597" s="220" t="s">
        <v>47</v>
      </c>
      <c r="O597" s="84"/>
      <c r="P597" s="221">
        <f>O597*H597</f>
        <v>0</v>
      </c>
      <c r="Q597" s="221">
        <v>0</v>
      </c>
      <c r="R597" s="221">
        <f>Q597*H597</f>
        <v>0</v>
      </c>
      <c r="S597" s="221">
        <v>0</v>
      </c>
      <c r="T597" s="222">
        <f>S597*H597</f>
        <v>0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23" t="s">
        <v>142</v>
      </c>
      <c r="AT597" s="223" t="s">
        <v>137</v>
      </c>
      <c r="AU597" s="223" t="s">
        <v>87</v>
      </c>
      <c r="AY597" s="17" t="s">
        <v>135</v>
      </c>
      <c r="BE597" s="224">
        <f>IF(N597="základní",J597,0)</f>
        <v>0</v>
      </c>
      <c r="BF597" s="224">
        <f>IF(N597="snížená",J597,0)</f>
        <v>0</v>
      </c>
      <c r="BG597" s="224">
        <f>IF(N597="zákl. přenesená",J597,0)</f>
        <v>0</v>
      </c>
      <c r="BH597" s="224">
        <f>IF(N597="sníž. přenesená",J597,0)</f>
        <v>0</v>
      </c>
      <c r="BI597" s="224">
        <f>IF(N597="nulová",J597,0)</f>
        <v>0</v>
      </c>
      <c r="BJ597" s="17" t="s">
        <v>80</v>
      </c>
      <c r="BK597" s="224">
        <f>ROUND(I597*H597,2)</f>
        <v>0</v>
      </c>
      <c r="BL597" s="17" t="s">
        <v>142</v>
      </c>
      <c r="BM597" s="223" t="s">
        <v>1719</v>
      </c>
    </row>
    <row r="598" s="2" customFormat="1">
      <c r="A598" s="38"/>
      <c r="B598" s="39"/>
      <c r="C598" s="40"/>
      <c r="D598" s="225" t="s">
        <v>144</v>
      </c>
      <c r="E598" s="40"/>
      <c r="F598" s="226" t="s">
        <v>772</v>
      </c>
      <c r="G598" s="40"/>
      <c r="H598" s="40"/>
      <c r="I598" s="227"/>
      <c r="J598" s="40"/>
      <c r="K598" s="40"/>
      <c r="L598" s="44"/>
      <c r="M598" s="274"/>
      <c r="N598" s="275"/>
      <c r="O598" s="276"/>
      <c r="P598" s="276"/>
      <c r="Q598" s="276"/>
      <c r="R598" s="276"/>
      <c r="S598" s="276"/>
      <c r="T598" s="277"/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T598" s="17" t="s">
        <v>144</v>
      </c>
      <c r="AU598" s="17" t="s">
        <v>87</v>
      </c>
    </row>
    <row r="599" s="2" customFormat="1" ht="6.96" customHeight="1">
      <c r="A599" s="38"/>
      <c r="B599" s="59"/>
      <c r="C599" s="60"/>
      <c r="D599" s="60"/>
      <c r="E599" s="60"/>
      <c r="F599" s="60"/>
      <c r="G599" s="60"/>
      <c r="H599" s="60"/>
      <c r="I599" s="60"/>
      <c r="J599" s="60"/>
      <c r="K599" s="60"/>
      <c r="L599" s="44"/>
      <c r="M599" s="38"/>
      <c r="O599" s="38"/>
      <c r="P599" s="38"/>
      <c r="Q599" s="38"/>
      <c r="R599" s="38"/>
      <c r="S599" s="38"/>
      <c r="T599" s="38"/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</row>
  </sheetData>
  <sheetProtection sheet="1" autoFilter="0" formatColumns="0" formatRows="0" objects="1" scenarios="1" spinCount="100000" saltValue="WcH79M+kpZuj/AlIH35kQE4QA1rBK7WJrx9T6hDQ1JeFnIqNrbwrN08teMjUKms82IPektxh+aCe3aXTNRkhJw==" hashValue="kCMM4reAxZ2tUo6esNK4BqDAqM+lNMWxjhgv5cbMlGUeOe7J714t5onCrD5BT4xl2UlPTdA7Z7oCdiydCkwqhQ==" algorithmName="SHA-512" password="CC35"/>
  <autoFilter ref="C129:K59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118:H118"/>
    <mergeCell ref="E120:H120"/>
    <mergeCell ref="E122:H122"/>
    <mergeCell ref="L2:V2"/>
  </mergeCells>
  <hyperlinks>
    <hyperlink ref="F134" r:id="rId1" display="https://podminky.urs.cz/item/CS_URS_2026_01/113154522"/>
    <hyperlink ref="F136" r:id="rId2" display="https://podminky.urs.cz/item/CS_URS_2026_01/113107182"/>
    <hyperlink ref="F138" r:id="rId3" display="https://podminky.urs.cz/item/CS_URS_2026_01/113107164"/>
    <hyperlink ref="F143" r:id="rId4" display="https://podminky.urs.cz/item/CS_URS_2026_01/113154522"/>
    <hyperlink ref="F145" r:id="rId5" display="https://podminky.urs.cz/item/CS_URS_2026_01/113107342"/>
    <hyperlink ref="F147" r:id="rId6" display="https://podminky.urs.cz/item/CS_URS_2026_01/113107324"/>
    <hyperlink ref="F152" r:id="rId7" display="https://podminky.urs.cz/item/CS_URS_2026_01/113154522"/>
    <hyperlink ref="F154" r:id="rId8" display="https://podminky.urs.cz/item/CS_URS_2026_01/113107182"/>
    <hyperlink ref="F156" r:id="rId9" display="https://podminky.urs.cz/item/CS_URS_2026_01/113107165"/>
    <hyperlink ref="F161" r:id="rId10" display="https://podminky.urs.cz/item/CS_URS_2026_01/871365811"/>
    <hyperlink ref="F168" r:id="rId11" display="https://podminky.urs.cz/item/CS_URS_2026_01/113154522"/>
    <hyperlink ref="F170" r:id="rId12" display="https://podminky.urs.cz/item/CS_URS_2026_01/113107342"/>
    <hyperlink ref="F172" r:id="rId13" display="https://podminky.urs.cz/item/CS_URS_2026_01/113107321"/>
    <hyperlink ref="F177" r:id="rId14" display="https://podminky.urs.cz/item/CS_URS_2026_01/113154522"/>
    <hyperlink ref="F179" r:id="rId15" display="https://podminky.urs.cz/item/CS_URS_2026_01/113107342"/>
    <hyperlink ref="F181" r:id="rId16" display="https://podminky.urs.cz/item/CS_URS_2026_01/113107321"/>
    <hyperlink ref="F186" r:id="rId17" display="https://podminky.urs.cz/item/CS_URS_2026_01/113154522"/>
    <hyperlink ref="F188" r:id="rId18" display="https://podminky.urs.cz/item/CS_URS_2026_01/113107182"/>
    <hyperlink ref="F190" r:id="rId19" display="https://podminky.urs.cz/item/CS_URS_2026_01/113107162"/>
    <hyperlink ref="F195" r:id="rId20" display="https://podminky.urs.cz/item/CS_URS_2026_01/113154512"/>
    <hyperlink ref="F197" r:id="rId21" display="https://podminky.urs.cz/item/CS_URS_2026_01/113154517"/>
    <hyperlink ref="F200" r:id="rId22" display="https://podminky.urs.cz/item/CS_URS_2026_01/113107341"/>
    <hyperlink ref="F204" r:id="rId23" display="https://podminky.urs.cz/item/CS_URS_2026_01/113107332"/>
    <hyperlink ref="F209" r:id="rId24" display="https://podminky.urs.cz/item/CS_URS_2026_01/113107181"/>
    <hyperlink ref="F213" r:id="rId25" display="https://podminky.urs.cz/item/CS_URS_2026_01/113107172"/>
    <hyperlink ref="F218" r:id="rId26" display="https://podminky.urs.cz/item/CS_URS_2026_01/113107341"/>
    <hyperlink ref="F222" r:id="rId27" display="https://podminky.urs.cz/item/CS_URS_2026_01/113107330"/>
    <hyperlink ref="F227" r:id="rId28" display="https://podminky.urs.cz/item/CS_URS_2026_01/113107341"/>
    <hyperlink ref="F231" r:id="rId29" display="https://podminky.urs.cz/item/CS_URS_2026_01/113107332"/>
    <hyperlink ref="F236" r:id="rId30" display="https://podminky.urs.cz/item/CS_URS_2026_01/113154522"/>
    <hyperlink ref="F239" r:id="rId31" display="https://podminky.urs.cz/item/CS_URS_2026_01/113106144"/>
    <hyperlink ref="F242" r:id="rId32" display="https://podminky.urs.cz/item/CS_URS_2026_01/113107222"/>
    <hyperlink ref="F247" r:id="rId33" display="https://podminky.urs.cz/item/CS_URS_2026_01/113106134"/>
    <hyperlink ref="F249" r:id="rId34" display="https://podminky.urs.cz/item/CS_URS_2026_01/113107321"/>
    <hyperlink ref="F254" r:id="rId35" display="https://podminky.urs.cz/item/CS_URS_2026_01/121151103"/>
    <hyperlink ref="F256" r:id="rId36" display="https://podminky.urs.cz/item/CS_URS_2026_01/122251101"/>
    <hyperlink ref="F260" r:id="rId37" display="https://podminky.urs.cz/item/CS_URS_2026_01/122251101"/>
    <hyperlink ref="F264" r:id="rId38" display="https://podminky.urs.cz/item/CS_URS_2026_01/113202111"/>
    <hyperlink ref="F268" r:id="rId39" display="https://podminky.urs.cz/item/CS_URS_2026_01/113201112"/>
    <hyperlink ref="F273" r:id="rId40" display="https://podminky.urs.cz/item/CS_URS_2026_01/181951112"/>
    <hyperlink ref="F285" r:id="rId41" display="https://podminky.urs.cz/item/CS_URS_2026_01/122211101"/>
    <hyperlink ref="F288" r:id="rId42" display="https://podminky.urs.cz/item/CS_URS_2026_01/122251104"/>
    <hyperlink ref="F291" r:id="rId43" display="https://podminky.urs.cz/item/CS_URS_2026_01/919726123"/>
    <hyperlink ref="F295" r:id="rId44" display="https://podminky.urs.cz/item/CS_URS_2026_01/564871116"/>
    <hyperlink ref="F298" r:id="rId45" display="https://podminky.urs.cz/item/CS_URS_2026_01/122211101"/>
    <hyperlink ref="F301" r:id="rId46" display="https://podminky.urs.cz/item/CS_URS_2026_01/122251104"/>
    <hyperlink ref="F304" r:id="rId47" display="https://podminky.urs.cz/item/CS_URS_2026_01/919726123"/>
    <hyperlink ref="F308" r:id="rId48" display="https://podminky.urs.cz/item/CS_URS_2026_01/564871111"/>
    <hyperlink ref="F313" r:id="rId49" display="https://podminky.urs.cz/item/CS_URS_2026_01/596211113"/>
    <hyperlink ref="F322" r:id="rId50" display="https://podminky.urs.cz/item/CS_URS_2026_01/596211114"/>
    <hyperlink ref="F324" r:id="rId51" display="https://podminky.urs.cz/item/CS_URS_2026_01/564851111"/>
    <hyperlink ref="F327" r:id="rId52" display="https://podminky.urs.cz/item/CS_URS_2026_01/596211110"/>
    <hyperlink ref="F332" r:id="rId53" display="https://podminky.urs.cz/item/CS_URS_2026_01/564851011"/>
    <hyperlink ref="F335" r:id="rId54" display="https://podminky.urs.cz/item/CS_URS_2026_01/596211110"/>
    <hyperlink ref="F339" r:id="rId55" display="https://podminky.urs.cz/item/CS_URS_2026_01/564851011"/>
    <hyperlink ref="F342" r:id="rId56" display="https://podminky.urs.cz/item/CS_URS_2026_01/596211110"/>
    <hyperlink ref="F346" r:id="rId57" display="https://podminky.urs.cz/item/CS_URS_2026_01/564851011"/>
    <hyperlink ref="F349" r:id="rId58" display="https://podminky.urs.cz/item/CS_URS_2026_01/596211110"/>
    <hyperlink ref="F354" r:id="rId59" display="https://podminky.urs.cz/item/CS_URS_2026_01/564851011"/>
    <hyperlink ref="F357" r:id="rId60" display="https://podminky.urs.cz/item/CS_URS_2026_01/915223111"/>
    <hyperlink ref="F361" r:id="rId61" display="https://podminky.urs.cz/item/CS_URS_2026_01/577133112"/>
    <hyperlink ref="F363" r:id="rId62" display="https://podminky.urs.cz/item/CS_URS_2026_01/573231111"/>
    <hyperlink ref="F365" r:id="rId63" display="https://podminky.urs.cz/item/CS_URS_2026_01/564910411"/>
    <hyperlink ref="F367" r:id="rId64" display="https://podminky.urs.cz/item/CS_URS_2026_01/573191111"/>
    <hyperlink ref="F369" r:id="rId65" display="https://podminky.urs.cz/item/CS_URS_2026_01/564851011"/>
    <hyperlink ref="F372" r:id="rId66" display="https://podminky.urs.cz/item/CS_URS_2026_01/577134221"/>
    <hyperlink ref="F374" r:id="rId67" display="https://podminky.urs.cz/item/CS_URS_2026_01/573231111"/>
    <hyperlink ref="F376" r:id="rId68" display="https://podminky.urs.cz/item/CS_URS_2026_01/565166012"/>
    <hyperlink ref="F378" r:id="rId69" display="https://podminky.urs.cz/item/CS_URS_2026_01/573191111"/>
    <hyperlink ref="F380" r:id="rId70" display="https://podminky.urs.cz/item/CS_URS_2026_01/564861011"/>
    <hyperlink ref="F382" r:id="rId71" display="https://podminky.urs.cz/item/CS_URS_2026_01/564851011"/>
    <hyperlink ref="F385" r:id="rId72" display="https://podminky.urs.cz/item/CS_URS_2026_01/132251101"/>
    <hyperlink ref="F387" r:id="rId73" display="https://podminky.urs.cz/item/CS_URS_2026_01/935114232"/>
    <hyperlink ref="F391" r:id="rId74" display="https://podminky.urs.cz/item/CS_URS_2026_01/935114233"/>
    <hyperlink ref="F394" r:id="rId75" display="https://podminky.urs.cz/item/CS_URS_2026_01/935114234"/>
    <hyperlink ref="F397" r:id="rId76" display="https://podminky.urs.cz/item/CS_URS_2026_01/935114235"/>
    <hyperlink ref="F401" r:id="rId77" display="https://podminky.urs.cz/item/CS_URS_2026_01/895941322"/>
    <hyperlink ref="F405" r:id="rId78" display="https://podminky.urs.cz/item/CS_URS_2026_01/895941301"/>
    <hyperlink ref="F408" r:id="rId79" display="https://podminky.urs.cz/item/CS_URS_2026_01/871313123"/>
    <hyperlink ref="F412" r:id="rId80" display="https://podminky.urs.cz/item/CS_URS_2026_01/871353123"/>
    <hyperlink ref="F416" r:id="rId81" display="https://podminky.urs.cz/item/CS_URS_2026_01/877310310"/>
    <hyperlink ref="F419" r:id="rId82" display="https://podminky.urs.cz/item/CS_URS_2026_01/877350330"/>
    <hyperlink ref="F422" r:id="rId83" display="https://podminky.urs.cz/item/CS_URS_2026_01/919122122"/>
    <hyperlink ref="F426" r:id="rId84" display="https://podminky.urs.cz/item/CS_URS_2026_01/931992111"/>
    <hyperlink ref="F430" r:id="rId85" display="https://podminky.urs.cz/item/CS_URS_2026_01/584921111"/>
    <hyperlink ref="F445" r:id="rId86" display="https://podminky.urs.cz/item/CS_URS_2026_01/564851111"/>
    <hyperlink ref="F449" r:id="rId87" display="https://podminky.urs.cz/item/CS_URS_2026_01/577134221"/>
    <hyperlink ref="F451" r:id="rId88" display="https://podminky.urs.cz/item/CS_URS_2026_01/573231111"/>
    <hyperlink ref="F453" r:id="rId89" display="https://podminky.urs.cz/item/CS_URS_2026_01/565166022"/>
    <hyperlink ref="F455" r:id="rId90" display="https://podminky.urs.cz/item/CS_URS_2026_01/573191111"/>
    <hyperlink ref="F458" r:id="rId91" display="https://podminky.urs.cz/item/CS_URS_2026_01/577133112"/>
    <hyperlink ref="F460" r:id="rId92" display="https://podminky.urs.cz/item/CS_URS_2026_01/573231111"/>
    <hyperlink ref="F463" r:id="rId93" display="https://podminky.urs.cz/item/CS_URS_2026_01/181351003"/>
    <hyperlink ref="F469" r:id="rId94" display="https://podminky.urs.cz/item/CS_URS_2026_01/181411131"/>
    <hyperlink ref="F474" r:id="rId95" display="https://podminky.urs.cz/item/CS_URS_2026_01/919732211"/>
    <hyperlink ref="F477" r:id="rId96" display="https://podminky.urs.cz/item/CS_URS_2026_01/919732221"/>
    <hyperlink ref="F480" r:id="rId97" display="https://podminky.urs.cz/item/CS_URS_2026_01/916131213"/>
    <hyperlink ref="F489" r:id="rId98" display="https://podminky.urs.cz/item/CS_URS_2026_01/916231213"/>
    <hyperlink ref="F496" r:id="rId99" display="https://podminky.urs.cz/item/CS_URS_2026_01/916241113"/>
    <hyperlink ref="F503" r:id="rId100" display="https://podminky.urs.cz/item/CS_URS_2026_01/916431112"/>
    <hyperlink ref="F512" r:id="rId101" display="https://podminky.urs.cz/item/CS_URS_2026_01/916991121"/>
    <hyperlink ref="F517" r:id="rId102" display="https://podminky.urs.cz/item/CS_URS_2026_01/966006132"/>
    <hyperlink ref="F524" r:id="rId103" display="https://podminky.urs.cz/item/CS_URS_2026_01/966006211"/>
    <hyperlink ref="F528" r:id="rId104" display="https://podminky.urs.cz/item/CS_URS_2026_01/914511111"/>
    <hyperlink ref="F532" r:id="rId105" display="https://podminky.urs.cz/item/CS_URS_2026_01/914111111"/>
    <hyperlink ref="F538" r:id="rId106" display="https://podminky.urs.cz/item/CS_URS_2026_01/966007223"/>
    <hyperlink ref="F540" r:id="rId107" display="https://podminky.urs.cz/item/CS_URS_2026_01/966007221"/>
    <hyperlink ref="F543" r:id="rId108" display="https://podminky.urs.cz/item/CS_URS_2026_01/966007222"/>
    <hyperlink ref="F546" r:id="rId109" display="https://podminky.urs.cz/item/CS_URS_2026_01/915231112"/>
    <hyperlink ref="F553" r:id="rId110" display="https://podminky.urs.cz/item/CS_URS_2026_01/915211112"/>
    <hyperlink ref="F560" r:id="rId111" display="https://podminky.urs.cz/item/CS_URS_2026_01/915211122"/>
    <hyperlink ref="F564" r:id="rId112" display="https://podminky.urs.cz/item/CS_URS_2026_01/915221112"/>
    <hyperlink ref="F568" r:id="rId113" display="https://podminky.urs.cz/item/CS_URS_2026_01/915211116"/>
    <hyperlink ref="F572" r:id="rId114" display="https://podminky.urs.cz/item/CS_URS_2026_01/915611111"/>
    <hyperlink ref="F574" r:id="rId115" display="https://podminky.urs.cz/item/CS_URS_2026_01/915621111"/>
    <hyperlink ref="F580" r:id="rId116" display="https://podminky.urs.cz/item/CS_URS_2026_01/162651112"/>
    <hyperlink ref="F582" r:id="rId117" display="https://podminky.urs.cz/item/CS_URS_2026_01/171201231"/>
    <hyperlink ref="F586" r:id="rId118" display="https://podminky.urs.cz/item/CS_URS_2026_01/997221561"/>
    <hyperlink ref="F588" r:id="rId119" display="https://podminky.urs.cz/item/CS_URS_2026_01/997221569"/>
    <hyperlink ref="F591" r:id="rId120" display="https://podminky.urs.cz/item/CS_URS_2026_01/997221861"/>
    <hyperlink ref="F593" r:id="rId121" display="https://podminky.urs.cz/item/CS_URS_2026_01/997221875"/>
    <hyperlink ref="F595" r:id="rId122" display="https://podminky.urs.cz/item/CS_URS_2026_01/997221873"/>
    <hyperlink ref="F598" r:id="rId123" display="https://podminky.urs.cz/item/CS_URS_2026_01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87</v>
      </c>
    </row>
    <row r="4" hidden="1" s="1" customFormat="1" ht="24.96" customHeight="1">
      <c r="B4" s="20"/>
      <c r="D4" s="140" t="s">
        <v>101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Cyklistická trasa Teplice – I. etapa ul. Písečná – ul. Bystřanská, včetně zastávky MHD</v>
      </c>
      <c r="F7" s="142"/>
      <c r="G7" s="142"/>
      <c r="H7" s="142"/>
      <c r="L7" s="20"/>
    </row>
    <row r="8" hidden="1" s="1" customFormat="1" ht="12" customHeight="1">
      <c r="B8" s="20"/>
      <c r="D8" s="142" t="s">
        <v>102</v>
      </c>
      <c r="L8" s="20"/>
    </row>
    <row r="9" hidden="1" s="2" customFormat="1" ht="16.5" customHeight="1">
      <c r="A9" s="38"/>
      <c r="B9" s="44"/>
      <c r="C9" s="38"/>
      <c r="D9" s="38"/>
      <c r="E9" s="143" t="s">
        <v>1047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2" t="s">
        <v>104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5" t="s">
        <v>1720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23. 1. 2026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27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2" t="s">
        <v>29</v>
      </c>
      <c r="J17" s="133" t="s">
        <v>30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2" t="s">
        <v>31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29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2" t="s">
        <v>33</v>
      </c>
      <c r="E22" s="38"/>
      <c r="F22" s="38"/>
      <c r="G22" s="38"/>
      <c r="H22" s="38"/>
      <c r="I22" s="142" t="s">
        <v>26</v>
      </c>
      <c r="J22" s="133" t="s">
        <v>34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">
        <v>35</v>
      </c>
      <c r="F23" s="38"/>
      <c r="G23" s="38"/>
      <c r="H23" s="38"/>
      <c r="I23" s="142" t="s">
        <v>29</v>
      </c>
      <c r="J23" s="133" t="s">
        <v>36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2" t="s">
        <v>38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39</v>
      </c>
      <c r="F26" s="38"/>
      <c r="G26" s="38"/>
      <c r="H26" s="38"/>
      <c r="I26" s="142" t="s">
        <v>29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2" t="s">
        <v>40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2" t="s">
        <v>42</v>
      </c>
      <c r="E32" s="38"/>
      <c r="F32" s="38"/>
      <c r="G32" s="38"/>
      <c r="H32" s="38"/>
      <c r="I32" s="38"/>
      <c r="J32" s="153">
        <f>ROUND(J87,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4" t="s">
        <v>44</v>
      </c>
      <c r="G34" s="38"/>
      <c r="H34" s="38"/>
      <c r="I34" s="154" t="s">
        <v>43</v>
      </c>
      <c r="J34" s="154" t="s">
        <v>45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5" t="s">
        <v>46</v>
      </c>
      <c r="E35" s="142" t="s">
        <v>47</v>
      </c>
      <c r="F35" s="156">
        <f>ROUND((SUM(BE87:BE211)),  2)</f>
        <v>0</v>
      </c>
      <c r="G35" s="38"/>
      <c r="H35" s="38"/>
      <c r="I35" s="157">
        <v>0.20999999999999999</v>
      </c>
      <c r="J35" s="156">
        <f>ROUND(((SUM(BE87:BE211))*I35),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48</v>
      </c>
      <c r="F36" s="156">
        <f>ROUND((SUM(BF87:BF211)),  2)</f>
        <v>0</v>
      </c>
      <c r="G36" s="38"/>
      <c r="H36" s="38"/>
      <c r="I36" s="157">
        <v>0.12</v>
      </c>
      <c r="J36" s="156">
        <f>ROUND(((SUM(BF87:BF211))*I36),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49</v>
      </c>
      <c r="F37" s="156">
        <f>ROUND((SUM(BG87:BG211)),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50</v>
      </c>
      <c r="F38" s="156">
        <f>ROUND((SUM(BH87:BH211)),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51</v>
      </c>
      <c r="F39" s="156">
        <f>ROUND((SUM(BI87:BI211)),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8"/>
      <c r="D41" s="159" t="s">
        <v>52</v>
      </c>
      <c r="E41" s="160"/>
      <c r="F41" s="160"/>
      <c r="G41" s="161" t="s">
        <v>53</v>
      </c>
      <c r="H41" s="162" t="s">
        <v>54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Cyklistická trasa Teplice – I. etapa ul. Písečná – ul. Bystřanská, včetně zastávky MHD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1047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104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2 - SO 02 Osvětlení přechodu pro chodce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k.ú. Teplice</v>
      </c>
      <c r="G56" s="40"/>
      <c r="H56" s="40"/>
      <c r="I56" s="32" t="s">
        <v>23</v>
      </c>
      <c r="J56" s="72" t="str">
        <f>IF(J14="","",J14)</f>
        <v>23. 1. 2026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Statutární město Teplice</v>
      </c>
      <c r="G58" s="40"/>
      <c r="H58" s="40"/>
      <c r="I58" s="32" t="s">
        <v>33</v>
      </c>
      <c r="J58" s="36" t="str">
        <f>E23</f>
        <v xml:space="preserve">PROJEKTY CHLADNÝ s.r.o.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38</v>
      </c>
      <c r="J59" s="36" t="str">
        <f>E26</f>
        <v>Ladislav Marek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107</v>
      </c>
      <c r="D61" s="171"/>
      <c r="E61" s="171"/>
      <c r="F61" s="171"/>
      <c r="G61" s="171"/>
      <c r="H61" s="171"/>
      <c r="I61" s="171"/>
      <c r="J61" s="172" t="s">
        <v>108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74</v>
      </c>
      <c r="D63" s="40"/>
      <c r="E63" s="40"/>
      <c r="F63" s="40"/>
      <c r="G63" s="40"/>
      <c r="H63" s="40"/>
      <c r="I63" s="40"/>
      <c r="J63" s="102">
        <f>J87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109</v>
      </c>
    </row>
    <row r="64" s="9" customFormat="1" ht="24.96" customHeight="1">
      <c r="A64" s="9"/>
      <c r="B64" s="174"/>
      <c r="C64" s="175"/>
      <c r="D64" s="176" t="s">
        <v>774</v>
      </c>
      <c r="E64" s="177"/>
      <c r="F64" s="177"/>
      <c r="G64" s="177"/>
      <c r="H64" s="177"/>
      <c r="I64" s="177"/>
      <c r="J64" s="178">
        <f>J88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4"/>
      <c r="C65" s="175"/>
      <c r="D65" s="176" t="s">
        <v>775</v>
      </c>
      <c r="E65" s="177"/>
      <c r="F65" s="177"/>
      <c r="G65" s="177"/>
      <c r="H65" s="177"/>
      <c r="I65" s="177"/>
      <c r="J65" s="178">
        <f>J140</f>
        <v>0</v>
      </c>
      <c r="K65" s="175"/>
      <c r="L65" s="17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120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9" t="str">
        <f>E7</f>
        <v>Cyklistická trasa Teplice – I. etapa ul. Písečná – ul. Bystřanská, včetně zastávky MHD</v>
      </c>
      <c r="F75" s="32"/>
      <c r="G75" s="32"/>
      <c r="H75" s="32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102</v>
      </c>
      <c r="D76" s="22"/>
      <c r="E76" s="22"/>
      <c r="F76" s="22"/>
      <c r="G76" s="22"/>
      <c r="H76" s="22"/>
      <c r="I76" s="22"/>
      <c r="J76" s="22"/>
      <c r="K76" s="22"/>
      <c r="L76" s="20"/>
    </row>
    <row r="77" s="2" customFormat="1" ht="16.5" customHeight="1">
      <c r="A77" s="38"/>
      <c r="B77" s="39"/>
      <c r="C77" s="40"/>
      <c r="D77" s="40"/>
      <c r="E77" s="169" t="s">
        <v>1047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104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2 - SO 02 Osvětlení přechodu pro chodce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F14</f>
        <v>k.ú. Teplice</v>
      </c>
      <c r="G81" s="40"/>
      <c r="H81" s="40"/>
      <c r="I81" s="32" t="s">
        <v>23</v>
      </c>
      <c r="J81" s="72" t="str">
        <f>IF(J14="","",J14)</f>
        <v>23. 1. 2026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5.65" customHeight="1">
      <c r="A83" s="38"/>
      <c r="B83" s="39"/>
      <c r="C83" s="32" t="s">
        <v>25</v>
      </c>
      <c r="D83" s="40"/>
      <c r="E83" s="40"/>
      <c r="F83" s="27" t="str">
        <f>E17</f>
        <v>Statutární město Teplice</v>
      </c>
      <c r="G83" s="40"/>
      <c r="H83" s="40"/>
      <c r="I83" s="32" t="s">
        <v>33</v>
      </c>
      <c r="J83" s="36" t="str">
        <f>E23</f>
        <v xml:space="preserve">PROJEKTY CHLADNÝ s.r.o. 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31</v>
      </c>
      <c r="D84" s="40"/>
      <c r="E84" s="40"/>
      <c r="F84" s="27" t="str">
        <f>IF(E20="","",E20)</f>
        <v>Vyplň údaj</v>
      </c>
      <c r="G84" s="40"/>
      <c r="H84" s="40"/>
      <c r="I84" s="32" t="s">
        <v>38</v>
      </c>
      <c r="J84" s="36" t="str">
        <f>E26</f>
        <v>Ladislav Marek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85"/>
      <c r="B86" s="186"/>
      <c r="C86" s="187" t="s">
        <v>121</v>
      </c>
      <c r="D86" s="188" t="s">
        <v>61</v>
      </c>
      <c r="E86" s="188" t="s">
        <v>57</v>
      </c>
      <c r="F86" s="188" t="s">
        <v>58</v>
      </c>
      <c r="G86" s="188" t="s">
        <v>122</v>
      </c>
      <c r="H86" s="188" t="s">
        <v>123</v>
      </c>
      <c r="I86" s="188" t="s">
        <v>124</v>
      </c>
      <c r="J86" s="188" t="s">
        <v>108</v>
      </c>
      <c r="K86" s="189" t="s">
        <v>125</v>
      </c>
      <c r="L86" s="190"/>
      <c r="M86" s="92" t="s">
        <v>19</v>
      </c>
      <c r="N86" s="93" t="s">
        <v>46</v>
      </c>
      <c r="O86" s="93" t="s">
        <v>126</v>
      </c>
      <c r="P86" s="93" t="s">
        <v>127</v>
      </c>
      <c r="Q86" s="93" t="s">
        <v>128</v>
      </c>
      <c r="R86" s="93" t="s">
        <v>129</v>
      </c>
      <c r="S86" s="93" t="s">
        <v>130</v>
      </c>
      <c r="T86" s="94" t="s">
        <v>131</v>
      </c>
      <c r="U86" s="185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</row>
    <row r="87" s="2" customFormat="1" ht="22.8" customHeight="1">
      <c r="A87" s="38"/>
      <c r="B87" s="39"/>
      <c r="C87" s="99" t="s">
        <v>132</v>
      </c>
      <c r="D87" s="40"/>
      <c r="E87" s="40"/>
      <c r="F87" s="40"/>
      <c r="G87" s="40"/>
      <c r="H87" s="40"/>
      <c r="I87" s="40"/>
      <c r="J87" s="191">
        <f>BK87</f>
        <v>0</v>
      </c>
      <c r="K87" s="40"/>
      <c r="L87" s="44"/>
      <c r="M87" s="95"/>
      <c r="N87" s="192"/>
      <c r="O87" s="96"/>
      <c r="P87" s="193">
        <f>P88+P140</f>
        <v>0</v>
      </c>
      <c r="Q87" s="96"/>
      <c r="R87" s="193">
        <f>R88+R140</f>
        <v>24.249221500000004</v>
      </c>
      <c r="S87" s="96"/>
      <c r="T87" s="194">
        <f>T88+T140</f>
        <v>4.4870000000000001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75</v>
      </c>
      <c r="AU87" s="17" t="s">
        <v>109</v>
      </c>
      <c r="BK87" s="195">
        <f>BK88+BK140</f>
        <v>0</v>
      </c>
    </row>
    <row r="88" s="12" customFormat="1" ht="25.92" customHeight="1">
      <c r="A88" s="12"/>
      <c r="B88" s="196"/>
      <c r="C88" s="197"/>
      <c r="D88" s="198" t="s">
        <v>75</v>
      </c>
      <c r="E88" s="199" t="s">
        <v>776</v>
      </c>
      <c r="F88" s="199" t="s">
        <v>777</v>
      </c>
      <c r="G88" s="197"/>
      <c r="H88" s="197"/>
      <c r="I88" s="200"/>
      <c r="J88" s="201">
        <f>BK88</f>
        <v>0</v>
      </c>
      <c r="K88" s="197"/>
      <c r="L88" s="202"/>
      <c r="M88" s="203"/>
      <c r="N88" s="204"/>
      <c r="O88" s="204"/>
      <c r="P88" s="205">
        <f>SUM(P89:P139)</f>
        <v>0</v>
      </c>
      <c r="Q88" s="204"/>
      <c r="R88" s="205">
        <f>SUM(R89:R139)</f>
        <v>0.27702000000000004</v>
      </c>
      <c r="S88" s="204"/>
      <c r="T88" s="206">
        <f>SUM(T89:T139)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7" t="s">
        <v>87</v>
      </c>
      <c r="AT88" s="208" t="s">
        <v>75</v>
      </c>
      <c r="AU88" s="208" t="s">
        <v>76</v>
      </c>
      <c r="AY88" s="207" t="s">
        <v>135</v>
      </c>
      <c r="BK88" s="209">
        <f>SUM(BK89:BK139)</f>
        <v>0</v>
      </c>
    </row>
    <row r="89" s="2" customFormat="1" ht="16.5" customHeight="1">
      <c r="A89" s="38"/>
      <c r="B89" s="39"/>
      <c r="C89" s="212" t="s">
        <v>80</v>
      </c>
      <c r="D89" s="212" t="s">
        <v>137</v>
      </c>
      <c r="E89" s="213" t="s">
        <v>778</v>
      </c>
      <c r="F89" s="214" t="s">
        <v>779</v>
      </c>
      <c r="G89" s="215" t="s">
        <v>368</v>
      </c>
      <c r="H89" s="216">
        <v>2</v>
      </c>
      <c r="I89" s="217"/>
      <c r="J89" s="218">
        <f>ROUND(I89*H89,2)</f>
        <v>0</v>
      </c>
      <c r="K89" s="214" t="s">
        <v>141</v>
      </c>
      <c r="L89" s="44"/>
      <c r="M89" s="219" t="s">
        <v>19</v>
      </c>
      <c r="N89" s="220" t="s">
        <v>47</v>
      </c>
      <c r="O89" s="84"/>
      <c r="P89" s="221">
        <f>O89*H89</f>
        <v>0</v>
      </c>
      <c r="Q89" s="221">
        <v>0</v>
      </c>
      <c r="R89" s="221">
        <f>Q89*H89</f>
        <v>0</v>
      </c>
      <c r="S89" s="221">
        <v>0</v>
      </c>
      <c r="T89" s="222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23" t="s">
        <v>252</v>
      </c>
      <c r="AT89" s="223" t="s">
        <v>137</v>
      </c>
      <c r="AU89" s="223" t="s">
        <v>80</v>
      </c>
      <c r="AY89" s="17" t="s">
        <v>135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17" t="s">
        <v>80</v>
      </c>
      <c r="BK89" s="224">
        <f>ROUND(I89*H89,2)</f>
        <v>0</v>
      </c>
      <c r="BL89" s="17" t="s">
        <v>252</v>
      </c>
      <c r="BM89" s="223" t="s">
        <v>1721</v>
      </c>
    </row>
    <row r="90" s="2" customFormat="1">
      <c r="A90" s="38"/>
      <c r="B90" s="39"/>
      <c r="C90" s="40"/>
      <c r="D90" s="225" t="s">
        <v>144</v>
      </c>
      <c r="E90" s="40"/>
      <c r="F90" s="226" t="s">
        <v>781</v>
      </c>
      <c r="G90" s="40"/>
      <c r="H90" s="40"/>
      <c r="I90" s="227"/>
      <c r="J90" s="40"/>
      <c r="K90" s="40"/>
      <c r="L90" s="44"/>
      <c r="M90" s="228"/>
      <c r="N90" s="229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144</v>
      </c>
      <c r="AU90" s="17" t="s">
        <v>80</v>
      </c>
    </row>
    <row r="91" s="2" customFormat="1" ht="16.5" customHeight="1">
      <c r="A91" s="38"/>
      <c r="B91" s="39"/>
      <c r="C91" s="264" t="s">
        <v>87</v>
      </c>
      <c r="D91" s="264" t="s">
        <v>301</v>
      </c>
      <c r="E91" s="265" t="s">
        <v>1722</v>
      </c>
      <c r="F91" s="266" t="s">
        <v>1723</v>
      </c>
      <c r="G91" s="267" t="s">
        <v>368</v>
      </c>
      <c r="H91" s="268">
        <v>2</v>
      </c>
      <c r="I91" s="269"/>
      <c r="J91" s="270">
        <f>ROUND(I91*H91,2)</f>
        <v>0</v>
      </c>
      <c r="K91" s="266" t="s">
        <v>19</v>
      </c>
      <c r="L91" s="271"/>
      <c r="M91" s="272" t="s">
        <v>19</v>
      </c>
      <c r="N91" s="273" t="s">
        <v>47</v>
      </c>
      <c r="O91" s="84"/>
      <c r="P91" s="221">
        <f>O91*H91</f>
        <v>0</v>
      </c>
      <c r="Q91" s="221">
        <v>0</v>
      </c>
      <c r="R91" s="221">
        <f>Q91*H91</f>
        <v>0</v>
      </c>
      <c r="S91" s="221">
        <v>0</v>
      </c>
      <c r="T91" s="222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3" t="s">
        <v>359</v>
      </c>
      <c r="AT91" s="223" t="s">
        <v>301</v>
      </c>
      <c r="AU91" s="223" t="s">
        <v>80</v>
      </c>
      <c r="AY91" s="17" t="s">
        <v>135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7" t="s">
        <v>80</v>
      </c>
      <c r="BK91" s="224">
        <f>ROUND(I91*H91,2)</f>
        <v>0</v>
      </c>
      <c r="BL91" s="17" t="s">
        <v>252</v>
      </c>
      <c r="BM91" s="223" t="s">
        <v>1724</v>
      </c>
    </row>
    <row r="92" s="2" customFormat="1" ht="16.5" customHeight="1">
      <c r="A92" s="38"/>
      <c r="B92" s="39"/>
      <c r="C92" s="264" t="s">
        <v>97</v>
      </c>
      <c r="D92" s="264" t="s">
        <v>301</v>
      </c>
      <c r="E92" s="265" t="s">
        <v>786</v>
      </c>
      <c r="F92" s="266" t="s">
        <v>787</v>
      </c>
      <c r="G92" s="267" t="s">
        <v>368</v>
      </c>
      <c r="H92" s="268">
        <v>2</v>
      </c>
      <c r="I92" s="269"/>
      <c r="J92" s="270">
        <f>ROUND(I92*H92,2)</f>
        <v>0</v>
      </c>
      <c r="K92" s="266" t="s">
        <v>141</v>
      </c>
      <c r="L92" s="271"/>
      <c r="M92" s="272" t="s">
        <v>19</v>
      </c>
      <c r="N92" s="273" t="s">
        <v>47</v>
      </c>
      <c r="O92" s="84"/>
      <c r="P92" s="221">
        <f>O92*H92</f>
        <v>0</v>
      </c>
      <c r="Q92" s="221">
        <v>0.0016999999999999999</v>
      </c>
      <c r="R92" s="221">
        <f>Q92*H92</f>
        <v>0.0033999999999999998</v>
      </c>
      <c r="S92" s="221">
        <v>0</v>
      </c>
      <c r="T92" s="222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3" t="s">
        <v>359</v>
      </c>
      <c r="AT92" s="223" t="s">
        <v>301</v>
      </c>
      <c r="AU92" s="223" t="s">
        <v>80</v>
      </c>
      <c r="AY92" s="17" t="s">
        <v>135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7" t="s">
        <v>80</v>
      </c>
      <c r="BK92" s="224">
        <f>ROUND(I92*H92,2)</f>
        <v>0</v>
      </c>
      <c r="BL92" s="17" t="s">
        <v>252</v>
      </c>
      <c r="BM92" s="223" t="s">
        <v>1725</v>
      </c>
    </row>
    <row r="93" s="2" customFormat="1" ht="16.5" customHeight="1">
      <c r="A93" s="38"/>
      <c r="B93" s="39"/>
      <c r="C93" s="212" t="s">
        <v>142</v>
      </c>
      <c r="D93" s="212" t="s">
        <v>137</v>
      </c>
      <c r="E93" s="213" t="s">
        <v>789</v>
      </c>
      <c r="F93" s="214" t="s">
        <v>790</v>
      </c>
      <c r="G93" s="215" t="s">
        <v>368</v>
      </c>
      <c r="H93" s="216">
        <v>2</v>
      </c>
      <c r="I93" s="217"/>
      <c r="J93" s="218">
        <f>ROUND(I93*H93,2)</f>
        <v>0</v>
      </c>
      <c r="K93" s="214" t="s">
        <v>141</v>
      </c>
      <c r="L93" s="44"/>
      <c r="M93" s="219" t="s">
        <v>19</v>
      </c>
      <c r="N93" s="220" t="s">
        <v>47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252</v>
      </c>
      <c r="AT93" s="223" t="s">
        <v>137</v>
      </c>
      <c r="AU93" s="223" t="s">
        <v>80</v>
      </c>
      <c r="AY93" s="17" t="s">
        <v>135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80</v>
      </c>
      <c r="BK93" s="224">
        <f>ROUND(I93*H93,2)</f>
        <v>0</v>
      </c>
      <c r="BL93" s="17" t="s">
        <v>252</v>
      </c>
      <c r="BM93" s="223" t="s">
        <v>1726</v>
      </c>
    </row>
    <row r="94" s="2" customFormat="1">
      <c r="A94" s="38"/>
      <c r="B94" s="39"/>
      <c r="C94" s="40"/>
      <c r="D94" s="225" t="s">
        <v>144</v>
      </c>
      <c r="E94" s="40"/>
      <c r="F94" s="226" t="s">
        <v>792</v>
      </c>
      <c r="G94" s="40"/>
      <c r="H94" s="40"/>
      <c r="I94" s="227"/>
      <c r="J94" s="40"/>
      <c r="K94" s="40"/>
      <c r="L94" s="44"/>
      <c r="M94" s="228"/>
      <c r="N94" s="229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144</v>
      </c>
      <c r="AU94" s="17" t="s">
        <v>80</v>
      </c>
    </row>
    <row r="95" s="2" customFormat="1" ht="16.5" customHeight="1">
      <c r="A95" s="38"/>
      <c r="B95" s="39"/>
      <c r="C95" s="264" t="s">
        <v>166</v>
      </c>
      <c r="D95" s="264" t="s">
        <v>301</v>
      </c>
      <c r="E95" s="265" t="s">
        <v>793</v>
      </c>
      <c r="F95" s="266" t="s">
        <v>1727</v>
      </c>
      <c r="G95" s="267" t="s">
        <v>784</v>
      </c>
      <c r="H95" s="268">
        <v>1</v>
      </c>
      <c r="I95" s="269"/>
      <c r="J95" s="270">
        <f>ROUND(I95*H95,2)</f>
        <v>0</v>
      </c>
      <c r="K95" s="266" t="s">
        <v>19</v>
      </c>
      <c r="L95" s="271"/>
      <c r="M95" s="272" t="s">
        <v>19</v>
      </c>
      <c r="N95" s="273" t="s">
        <v>47</v>
      </c>
      <c r="O95" s="84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359</v>
      </c>
      <c r="AT95" s="223" t="s">
        <v>301</v>
      </c>
      <c r="AU95" s="223" t="s">
        <v>80</v>
      </c>
      <c r="AY95" s="17" t="s">
        <v>135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80</v>
      </c>
      <c r="BK95" s="224">
        <f>ROUND(I95*H95,2)</f>
        <v>0</v>
      </c>
      <c r="BL95" s="17" t="s">
        <v>252</v>
      </c>
      <c r="BM95" s="223" t="s">
        <v>1728</v>
      </c>
    </row>
    <row r="96" s="2" customFormat="1" ht="16.5" customHeight="1">
      <c r="A96" s="38"/>
      <c r="B96" s="39"/>
      <c r="C96" s="264" t="s">
        <v>173</v>
      </c>
      <c r="D96" s="264" t="s">
        <v>301</v>
      </c>
      <c r="E96" s="265" t="s">
        <v>796</v>
      </c>
      <c r="F96" s="266" t="s">
        <v>1729</v>
      </c>
      <c r="G96" s="267" t="s">
        <v>784</v>
      </c>
      <c r="H96" s="268">
        <v>1</v>
      </c>
      <c r="I96" s="269"/>
      <c r="J96" s="270">
        <f>ROUND(I96*H96,2)</f>
        <v>0</v>
      </c>
      <c r="K96" s="266" t="s">
        <v>19</v>
      </c>
      <c r="L96" s="271"/>
      <c r="M96" s="272" t="s">
        <v>19</v>
      </c>
      <c r="N96" s="273" t="s">
        <v>47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359</v>
      </c>
      <c r="AT96" s="223" t="s">
        <v>301</v>
      </c>
      <c r="AU96" s="223" t="s">
        <v>80</v>
      </c>
      <c r="AY96" s="17" t="s">
        <v>135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80</v>
      </c>
      <c r="BK96" s="224">
        <f>ROUND(I96*H96,2)</f>
        <v>0</v>
      </c>
      <c r="BL96" s="17" t="s">
        <v>252</v>
      </c>
      <c r="BM96" s="223" t="s">
        <v>1730</v>
      </c>
    </row>
    <row r="97" s="2" customFormat="1" ht="16.5" customHeight="1">
      <c r="A97" s="38"/>
      <c r="B97" s="39"/>
      <c r="C97" s="212" t="s">
        <v>184</v>
      </c>
      <c r="D97" s="212" t="s">
        <v>137</v>
      </c>
      <c r="E97" s="213" t="s">
        <v>809</v>
      </c>
      <c r="F97" s="214" t="s">
        <v>810</v>
      </c>
      <c r="G97" s="215" t="s">
        <v>368</v>
      </c>
      <c r="H97" s="216">
        <v>2</v>
      </c>
      <c r="I97" s="217"/>
      <c r="J97" s="218">
        <f>ROUND(I97*H97,2)</f>
        <v>0</v>
      </c>
      <c r="K97" s="214" t="s">
        <v>141</v>
      </c>
      <c r="L97" s="44"/>
      <c r="M97" s="219" t="s">
        <v>19</v>
      </c>
      <c r="N97" s="220" t="s">
        <v>47</v>
      </c>
      <c r="O97" s="84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3" t="s">
        <v>252</v>
      </c>
      <c r="AT97" s="223" t="s">
        <v>137</v>
      </c>
      <c r="AU97" s="223" t="s">
        <v>80</v>
      </c>
      <c r="AY97" s="17" t="s">
        <v>135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7" t="s">
        <v>80</v>
      </c>
      <c r="BK97" s="224">
        <f>ROUND(I97*H97,2)</f>
        <v>0</v>
      </c>
      <c r="BL97" s="17" t="s">
        <v>252</v>
      </c>
      <c r="BM97" s="223" t="s">
        <v>1731</v>
      </c>
    </row>
    <row r="98" s="2" customFormat="1">
      <c r="A98" s="38"/>
      <c r="B98" s="39"/>
      <c r="C98" s="40"/>
      <c r="D98" s="225" t="s">
        <v>144</v>
      </c>
      <c r="E98" s="40"/>
      <c r="F98" s="226" t="s">
        <v>812</v>
      </c>
      <c r="G98" s="40"/>
      <c r="H98" s="40"/>
      <c r="I98" s="227"/>
      <c r="J98" s="40"/>
      <c r="K98" s="40"/>
      <c r="L98" s="44"/>
      <c r="M98" s="228"/>
      <c r="N98" s="229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144</v>
      </c>
      <c r="AU98" s="17" t="s">
        <v>80</v>
      </c>
    </row>
    <row r="99" s="2" customFormat="1" ht="16.5" customHeight="1">
      <c r="A99" s="38"/>
      <c r="B99" s="39"/>
      <c r="C99" s="264" t="s">
        <v>191</v>
      </c>
      <c r="D99" s="264" t="s">
        <v>301</v>
      </c>
      <c r="E99" s="265" t="s">
        <v>813</v>
      </c>
      <c r="F99" s="266" t="s">
        <v>814</v>
      </c>
      <c r="G99" s="267" t="s">
        <v>368</v>
      </c>
      <c r="H99" s="268">
        <v>2</v>
      </c>
      <c r="I99" s="269"/>
      <c r="J99" s="270">
        <f>ROUND(I99*H99,2)</f>
        <v>0</v>
      </c>
      <c r="K99" s="266" t="s">
        <v>141</v>
      </c>
      <c r="L99" s="271"/>
      <c r="M99" s="272" t="s">
        <v>19</v>
      </c>
      <c r="N99" s="273" t="s">
        <v>47</v>
      </c>
      <c r="O99" s="84"/>
      <c r="P99" s="221">
        <f>O99*H99</f>
        <v>0</v>
      </c>
      <c r="Q99" s="221">
        <v>0.00029999999999999997</v>
      </c>
      <c r="R99" s="221">
        <f>Q99*H99</f>
        <v>0.00059999999999999995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359</v>
      </c>
      <c r="AT99" s="223" t="s">
        <v>301</v>
      </c>
      <c r="AU99" s="223" t="s">
        <v>80</v>
      </c>
      <c r="AY99" s="17" t="s">
        <v>135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80</v>
      </c>
      <c r="BK99" s="224">
        <f>ROUND(I99*H99,2)</f>
        <v>0</v>
      </c>
      <c r="BL99" s="17" t="s">
        <v>252</v>
      </c>
      <c r="BM99" s="223" t="s">
        <v>1732</v>
      </c>
    </row>
    <row r="100" s="2" customFormat="1" ht="16.5" customHeight="1">
      <c r="A100" s="38"/>
      <c r="B100" s="39"/>
      <c r="C100" s="212" t="s">
        <v>199</v>
      </c>
      <c r="D100" s="212" t="s">
        <v>137</v>
      </c>
      <c r="E100" s="213" t="s">
        <v>799</v>
      </c>
      <c r="F100" s="214" t="s">
        <v>800</v>
      </c>
      <c r="G100" s="215" t="s">
        <v>368</v>
      </c>
      <c r="H100" s="216">
        <v>2</v>
      </c>
      <c r="I100" s="217"/>
      <c r="J100" s="218">
        <f>ROUND(I100*H100,2)</f>
        <v>0</v>
      </c>
      <c r="K100" s="214" t="s">
        <v>141</v>
      </c>
      <c r="L100" s="44"/>
      <c r="M100" s="219" t="s">
        <v>19</v>
      </c>
      <c r="N100" s="220" t="s">
        <v>47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252</v>
      </c>
      <c r="AT100" s="223" t="s">
        <v>137</v>
      </c>
      <c r="AU100" s="223" t="s">
        <v>80</v>
      </c>
      <c r="AY100" s="17" t="s">
        <v>135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80</v>
      </c>
      <c r="BK100" s="224">
        <f>ROUND(I100*H100,2)</f>
        <v>0</v>
      </c>
      <c r="BL100" s="17" t="s">
        <v>252</v>
      </c>
      <c r="BM100" s="223" t="s">
        <v>1733</v>
      </c>
    </row>
    <row r="101" s="2" customFormat="1">
      <c r="A101" s="38"/>
      <c r="B101" s="39"/>
      <c r="C101" s="40"/>
      <c r="D101" s="225" t="s">
        <v>144</v>
      </c>
      <c r="E101" s="40"/>
      <c r="F101" s="226" t="s">
        <v>802</v>
      </c>
      <c r="G101" s="40"/>
      <c r="H101" s="40"/>
      <c r="I101" s="227"/>
      <c r="J101" s="40"/>
      <c r="K101" s="40"/>
      <c r="L101" s="44"/>
      <c r="M101" s="228"/>
      <c r="N101" s="229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144</v>
      </c>
      <c r="AU101" s="17" t="s">
        <v>80</v>
      </c>
    </row>
    <row r="102" s="2" customFormat="1" ht="16.5" customHeight="1">
      <c r="A102" s="38"/>
      <c r="B102" s="39"/>
      <c r="C102" s="264" t="s">
        <v>205</v>
      </c>
      <c r="D102" s="264" t="s">
        <v>301</v>
      </c>
      <c r="E102" s="265" t="s">
        <v>1734</v>
      </c>
      <c r="F102" s="266" t="s">
        <v>1735</v>
      </c>
      <c r="G102" s="267" t="s">
        <v>784</v>
      </c>
      <c r="H102" s="268">
        <v>2</v>
      </c>
      <c r="I102" s="269"/>
      <c r="J102" s="270">
        <f>ROUND(I102*H102,2)</f>
        <v>0</v>
      </c>
      <c r="K102" s="266" t="s">
        <v>19</v>
      </c>
      <c r="L102" s="271"/>
      <c r="M102" s="272" t="s">
        <v>19</v>
      </c>
      <c r="N102" s="273" t="s">
        <v>47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359</v>
      </c>
      <c r="AT102" s="223" t="s">
        <v>301</v>
      </c>
      <c r="AU102" s="223" t="s">
        <v>80</v>
      </c>
      <c r="AY102" s="17" t="s">
        <v>135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80</v>
      </c>
      <c r="BK102" s="224">
        <f>ROUND(I102*H102,2)</f>
        <v>0</v>
      </c>
      <c r="BL102" s="17" t="s">
        <v>252</v>
      </c>
      <c r="BM102" s="223" t="s">
        <v>1736</v>
      </c>
    </row>
    <row r="103" s="2" customFormat="1" ht="16.5" customHeight="1">
      <c r="A103" s="38"/>
      <c r="B103" s="39"/>
      <c r="C103" s="264" t="s">
        <v>216</v>
      </c>
      <c r="D103" s="264" t="s">
        <v>301</v>
      </c>
      <c r="E103" s="265" t="s">
        <v>1737</v>
      </c>
      <c r="F103" s="266" t="s">
        <v>807</v>
      </c>
      <c r="G103" s="267" t="s">
        <v>784</v>
      </c>
      <c r="H103" s="268">
        <v>2</v>
      </c>
      <c r="I103" s="269"/>
      <c r="J103" s="270">
        <f>ROUND(I103*H103,2)</f>
        <v>0</v>
      </c>
      <c r="K103" s="266" t="s">
        <v>19</v>
      </c>
      <c r="L103" s="271"/>
      <c r="M103" s="272" t="s">
        <v>19</v>
      </c>
      <c r="N103" s="273" t="s">
        <v>47</v>
      </c>
      <c r="O103" s="84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359</v>
      </c>
      <c r="AT103" s="223" t="s">
        <v>301</v>
      </c>
      <c r="AU103" s="223" t="s">
        <v>80</v>
      </c>
      <c r="AY103" s="17" t="s">
        <v>135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80</v>
      </c>
      <c r="BK103" s="224">
        <f>ROUND(I103*H103,2)</f>
        <v>0</v>
      </c>
      <c r="BL103" s="17" t="s">
        <v>252</v>
      </c>
      <c r="BM103" s="223" t="s">
        <v>1738</v>
      </c>
    </row>
    <row r="104" s="2" customFormat="1" ht="24.15" customHeight="1">
      <c r="A104" s="38"/>
      <c r="B104" s="39"/>
      <c r="C104" s="212" t="s">
        <v>8</v>
      </c>
      <c r="D104" s="212" t="s">
        <v>137</v>
      </c>
      <c r="E104" s="213" t="s">
        <v>861</v>
      </c>
      <c r="F104" s="214" t="s">
        <v>862</v>
      </c>
      <c r="G104" s="215" t="s">
        <v>229</v>
      </c>
      <c r="H104" s="216">
        <v>20</v>
      </c>
      <c r="I104" s="217"/>
      <c r="J104" s="218">
        <f>ROUND(I104*H104,2)</f>
        <v>0</v>
      </c>
      <c r="K104" s="214" t="s">
        <v>141</v>
      </c>
      <c r="L104" s="44"/>
      <c r="M104" s="219" t="s">
        <v>19</v>
      </c>
      <c r="N104" s="220" t="s">
        <v>47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252</v>
      </c>
      <c r="AT104" s="223" t="s">
        <v>137</v>
      </c>
      <c r="AU104" s="223" t="s">
        <v>80</v>
      </c>
      <c r="AY104" s="17" t="s">
        <v>135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80</v>
      </c>
      <c r="BK104" s="224">
        <f>ROUND(I104*H104,2)</f>
        <v>0</v>
      </c>
      <c r="BL104" s="17" t="s">
        <v>252</v>
      </c>
      <c r="BM104" s="223" t="s">
        <v>1739</v>
      </c>
    </row>
    <row r="105" s="2" customFormat="1">
      <c r="A105" s="38"/>
      <c r="B105" s="39"/>
      <c r="C105" s="40"/>
      <c r="D105" s="225" t="s">
        <v>144</v>
      </c>
      <c r="E105" s="40"/>
      <c r="F105" s="226" t="s">
        <v>864</v>
      </c>
      <c r="G105" s="40"/>
      <c r="H105" s="40"/>
      <c r="I105" s="227"/>
      <c r="J105" s="40"/>
      <c r="K105" s="40"/>
      <c r="L105" s="44"/>
      <c r="M105" s="228"/>
      <c r="N105" s="22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144</v>
      </c>
      <c r="AU105" s="17" t="s">
        <v>80</v>
      </c>
    </row>
    <row r="106" s="2" customFormat="1" ht="16.5" customHeight="1">
      <c r="A106" s="38"/>
      <c r="B106" s="39"/>
      <c r="C106" s="264" t="s">
        <v>226</v>
      </c>
      <c r="D106" s="264" t="s">
        <v>301</v>
      </c>
      <c r="E106" s="265" t="s">
        <v>865</v>
      </c>
      <c r="F106" s="266" t="s">
        <v>866</v>
      </c>
      <c r="G106" s="267" t="s">
        <v>229</v>
      </c>
      <c r="H106" s="268">
        <v>20</v>
      </c>
      <c r="I106" s="269"/>
      <c r="J106" s="270">
        <f>ROUND(I106*H106,2)</f>
        <v>0</v>
      </c>
      <c r="K106" s="266" t="s">
        <v>141</v>
      </c>
      <c r="L106" s="271"/>
      <c r="M106" s="272" t="s">
        <v>19</v>
      </c>
      <c r="N106" s="273" t="s">
        <v>47</v>
      </c>
      <c r="O106" s="84"/>
      <c r="P106" s="221">
        <f>O106*H106</f>
        <v>0</v>
      </c>
      <c r="Q106" s="221">
        <v>0.00016000000000000001</v>
      </c>
      <c r="R106" s="221">
        <f>Q106*H106</f>
        <v>0.0032000000000000002</v>
      </c>
      <c r="S106" s="221">
        <v>0</v>
      </c>
      <c r="T106" s="22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359</v>
      </c>
      <c r="AT106" s="223" t="s">
        <v>301</v>
      </c>
      <c r="AU106" s="223" t="s">
        <v>80</v>
      </c>
      <c r="AY106" s="17" t="s">
        <v>135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80</v>
      </c>
      <c r="BK106" s="224">
        <f>ROUND(I106*H106,2)</f>
        <v>0</v>
      </c>
      <c r="BL106" s="17" t="s">
        <v>252</v>
      </c>
      <c r="BM106" s="223" t="s">
        <v>1740</v>
      </c>
    </row>
    <row r="107" s="2" customFormat="1" ht="24.15" customHeight="1">
      <c r="A107" s="38"/>
      <c r="B107" s="39"/>
      <c r="C107" s="212" t="s">
        <v>236</v>
      </c>
      <c r="D107" s="212" t="s">
        <v>137</v>
      </c>
      <c r="E107" s="213" t="s">
        <v>837</v>
      </c>
      <c r="F107" s="214" t="s">
        <v>838</v>
      </c>
      <c r="G107" s="215" t="s">
        <v>368</v>
      </c>
      <c r="H107" s="216">
        <v>6</v>
      </c>
      <c r="I107" s="217"/>
      <c r="J107" s="218">
        <f>ROUND(I107*H107,2)</f>
        <v>0</v>
      </c>
      <c r="K107" s="214" t="s">
        <v>141</v>
      </c>
      <c r="L107" s="44"/>
      <c r="M107" s="219" t="s">
        <v>19</v>
      </c>
      <c r="N107" s="220" t="s">
        <v>47</v>
      </c>
      <c r="O107" s="84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252</v>
      </c>
      <c r="AT107" s="223" t="s">
        <v>137</v>
      </c>
      <c r="AU107" s="223" t="s">
        <v>80</v>
      </c>
      <c r="AY107" s="17" t="s">
        <v>135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80</v>
      </c>
      <c r="BK107" s="224">
        <f>ROUND(I107*H107,2)</f>
        <v>0</v>
      </c>
      <c r="BL107" s="17" t="s">
        <v>252</v>
      </c>
      <c r="BM107" s="223" t="s">
        <v>1741</v>
      </c>
    </row>
    <row r="108" s="2" customFormat="1">
      <c r="A108" s="38"/>
      <c r="B108" s="39"/>
      <c r="C108" s="40"/>
      <c r="D108" s="225" t="s">
        <v>144</v>
      </c>
      <c r="E108" s="40"/>
      <c r="F108" s="226" t="s">
        <v>840</v>
      </c>
      <c r="G108" s="40"/>
      <c r="H108" s="40"/>
      <c r="I108" s="227"/>
      <c r="J108" s="40"/>
      <c r="K108" s="40"/>
      <c r="L108" s="44"/>
      <c r="M108" s="228"/>
      <c r="N108" s="229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144</v>
      </c>
      <c r="AU108" s="17" t="s">
        <v>80</v>
      </c>
    </row>
    <row r="109" s="2" customFormat="1" ht="16.5" customHeight="1">
      <c r="A109" s="38"/>
      <c r="B109" s="39"/>
      <c r="C109" s="264" t="s">
        <v>243</v>
      </c>
      <c r="D109" s="264" t="s">
        <v>301</v>
      </c>
      <c r="E109" s="265" t="s">
        <v>1742</v>
      </c>
      <c r="F109" s="266" t="s">
        <v>1743</v>
      </c>
      <c r="G109" s="267" t="s">
        <v>784</v>
      </c>
      <c r="H109" s="268">
        <v>6</v>
      </c>
      <c r="I109" s="269"/>
      <c r="J109" s="270">
        <f>ROUND(I109*H109,2)</f>
        <v>0</v>
      </c>
      <c r="K109" s="266" t="s">
        <v>19</v>
      </c>
      <c r="L109" s="271"/>
      <c r="M109" s="272" t="s">
        <v>19</v>
      </c>
      <c r="N109" s="273" t="s">
        <v>47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359</v>
      </c>
      <c r="AT109" s="223" t="s">
        <v>301</v>
      </c>
      <c r="AU109" s="223" t="s">
        <v>80</v>
      </c>
      <c r="AY109" s="17" t="s">
        <v>135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80</v>
      </c>
      <c r="BK109" s="224">
        <f>ROUND(I109*H109,2)</f>
        <v>0</v>
      </c>
      <c r="BL109" s="17" t="s">
        <v>252</v>
      </c>
      <c r="BM109" s="223" t="s">
        <v>1744</v>
      </c>
    </row>
    <row r="110" s="2" customFormat="1" ht="16.5" customHeight="1">
      <c r="A110" s="38"/>
      <c r="B110" s="39"/>
      <c r="C110" s="212" t="s">
        <v>252</v>
      </c>
      <c r="D110" s="212" t="s">
        <v>137</v>
      </c>
      <c r="E110" s="213" t="s">
        <v>1745</v>
      </c>
      <c r="F110" s="214" t="s">
        <v>882</v>
      </c>
      <c r="G110" s="215" t="s">
        <v>883</v>
      </c>
      <c r="H110" s="216">
        <v>1</v>
      </c>
      <c r="I110" s="217"/>
      <c r="J110" s="218">
        <f>ROUND(I110*H110,2)</f>
        <v>0</v>
      </c>
      <c r="K110" s="214" t="s">
        <v>19</v>
      </c>
      <c r="L110" s="44"/>
      <c r="M110" s="219" t="s">
        <v>19</v>
      </c>
      <c r="N110" s="220" t="s">
        <v>47</v>
      </c>
      <c r="O110" s="84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252</v>
      </c>
      <c r="AT110" s="223" t="s">
        <v>137</v>
      </c>
      <c r="AU110" s="223" t="s">
        <v>80</v>
      </c>
      <c r="AY110" s="17" t="s">
        <v>135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80</v>
      </c>
      <c r="BK110" s="224">
        <f>ROUND(I110*H110,2)</f>
        <v>0</v>
      </c>
      <c r="BL110" s="17" t="s">
        <v>252</v>
      </c>
      <c r="BM110" s="223" t="s">
        <v>1746</v>
      </c>
    </row>
    <row r="111" s="2" customFormat="1" ht="24.15" customHeight="1">
      <c r="A111" s="38"/>
      <c r="B111" s="39"/>
      <c r="C111" s="212" t="s">
        <v>263</v>
      </c>
      <c r="D111" s="212" t="s">
        <v>137</v>
      </c>
      <c r="E111" s="213" t="s">
        <v>844</v>
      </c>
      <c r="F111" s="214" t="s">
        <v>845</v>
      </c>
      <c r="G111" s="215" t="s">
        <v>229</v>
      </c>
      <c r="H111" s="216">
        <v>4</v>
      </c>
      <c r="I111" s="217"/>
      <c r="J111" s="218">
        <f>ROUND(I111*H111,2)</f>
        <v>0</v>
      </c>
      <c r="K111" s="214" t="s">
        <v>141</v>
      </c>
      <c r="L111" s="44"/>
      <c r="M111" s="219" t="s">
        <v>19</v>
      </c>
      <c r="N111" s="220" t="s">
        <v>47</v>
      </c>
      <c r="O111" s="84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252</v>
      </c>
      <c r="AT111" s="223" t="s">
        <v>137</v>
      </c>
      <c r="AU111" s="223" t="s">
        <v>80</v>
      </c>
      <c r="AY111" s="17" t="s">
        <v>135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80</v>
      </c>
      <c r="BK111" s="224">
        <f>ROUND(I111*H111,2)</f>
        <v>0</v>
      </c>
      <c r="BL111" s="17" t="s">
        <v>252</v>
      </c>
      <c r="BM111" s="223" t="s">
        <v>1747</v>
      </c>
    </row>
    <row r="112" s="2" customFormat="1">
      <c r="A112" s="38"/>
      <c r="B112" s="39"/>
      <c r="C112" s="40"/>
      <c r="D112" s="225" t="s">
        <v>144</v>
      </c>
      <c r="E112" s="40"/>
      <c r="F112" s="226" t="s">
        <v>847</v>
      </c>
      <c r="G112" s="40"/>
      <c r="H112" s="40"/>
      <c r="I112" s="227"/>
      <c r="J112" s="40"/>
      <c r="K112" s="40"/>
      <c r="L112" s="44"/>
      <c r="M112" s="228"/>
      <c r="N112" s="229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144</v>
      </c>
      <c r="AU112" s="17" t="s">
        <v>80</v>
      </c>
    </row>
    <row r="113" s="2" customFormat="1" ht="16.5" customHeight="1">
      <c r="A113" s="38"/>
      <c r="B113" s="39"/>
      <c r="C113" s="264" t="s">
        <v>271</v>
      </c>
      <c r="D113" s="264" t="s">
        <v>301</v>
      </c>
      <c r="E113" s="265" t="s">
        <v>848</v>
      </c>
      <c r="F113" s="266" t="s">
        <v>849</v>
      </c>
      <c r="G113" s="267" t="s">
        <v>329</v>
      </c>
      <c r="H113" s="268">
        <v>2.6000000000000001</v>
      </c>
      <c r="I113" s="269"/>
      <c r="J113" s="270">
        <f>ROUND(I113*H113,2)</f>
        <v>0</v>
      </c>
      <c r="K113" s="266" t="s">
        <v>141</v>
      </c>
      <c r="L113" s="271"/>
      <c r="M113" s="272" t="s">
        <v>19</v>
      </c>
      <c r="N113" s="273" t="s">
        <v>47</v>
      </c>
      <c r="O113" s="84"/>
      <c r="P113" s="221">
        <f>O113*H113</f>
        <v>0</v>
      </c>
      <c r="Q113" s="221">
        <v>0.001</v>
      </c>
      <c r="R113" s="221">
        <f>Q113*H113</f>
        <v>0.0026000000000000003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359</v>
      </c>
      <c r="AT113" s="223" t="s">
        <v>301</v>
      </c>
      <c r="AU113" s="223" t="s">
        <v>80</v>
      </c>
      <c r="AY113" s="17" t="s">
        <v>135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80</v>
      </c>
      <c r="BK113" s="224">
        <f>ROUND(I113*H113,2)</f>
        <v>0</v>
      </c>
      <c r="BL113" s="17" t="s">
        <v>252</v>
      </c>
      <c r="BM113" s="223" t="s">
        <v>1748</v>
      </c>
    </row>
    <row r="114" s="2" customFormat="1" ht="16.5" customHeight="1">
      <c r="A114" s="38"/>
      <c r="B114" s="39"/>
      <c r="C114" s="212" t="s">
        <v>277</v>
      </c>
      <c r="D114" s="212" t="s">
        <v>137</v>
      </c>
      <c r="E114" s="213" t="s">
        <v>851</v>
      </c>
      <c r="F114" s="214" t="s">
        <v>852</v>
      </c>
      <c r="G114" s="215" t="s">
        <v>368</v>
      </c>
      <c r="H114" s="216">
        <v>4</v>
      </c>
      <c r="I114" s="217"/>
      <c r="J114" s="218">
        <f>ROUND(I114*H114,2)</f>
        <v>0</v>
      </c>
      <c r="K114" s="214" t="s">
        <v>141</v>
      </c>
      <c r="L114" s="44"/>
      <c r="M114" s="219" t="s">
        <v>19</v>
      </c>
      <c r="N114" s="220" t="s">
        <v>47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252</v>
      </c>
      <c r="AT114" s="223" t="s">
        <v>137</v>
      </c>
      <c r="AU114" s="223" t="s">
        <v>80</v>
      </c>
      <c r="AY114" s="17" t="s">
        <v>135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80</v>
      </c>
      <c r="BK114" s="224">
        <f>ROUND(I114*H114,2)</f>
        <v>0</v>
      </c>
      <c r="BL114" s="17" t="s">
        <v>252</v>
      </c>
      <c r="BM114" s="223" t="s">
        <v>1749</v>
      </c>
    </row>
    <row r="115" s="2" customFormat="1">
      <c r="A115" s="38"/>
      <c r="B115" s="39"/>
      <c r="C115" s="40"/>
      <c r="D115" s="225" t="s">
        <v>144</v>
      </c>
      <c r="E115" s="40"/>
      <c r="F115" s="226" t="s">
        <v>854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144</v>
      </c>
      <c r="AU115" s="17" t="s">
        <v>80</v>
      </c>
    </row>
    <row r="116" s="2" customFormat="1" ht="16.5" customHeight="1">
      <c r="A116" s="38"/>
      <c r="B116" s="39"/>
      <c r="C116" s="264" t="s">
        <v>284</v>
      </c>
      <c r="D116" s="264" t="s">
        <v>301</v>
      </c>
      <c r="E116" s="265" t="s">
        <v>855</v>
      </c>
      <c r="F116" s="266" t="s">
        <v>856</v>
      </c>
      <c r="G116" s="267" t="s">
        <v>368</v>
      </c>
      <c r="H116" s="268">
        <v>2</v>
      </c>
      <c r="I116" s="269"/>
      <c r="J116" s="270">
        <f>ROUND(I116*H116,2)</f>
        <v>0</v>
      </c>
      <c r="K116" s="266" t="s">
        <v>141</v>
      </c>
      <c r="L116" s="271"/>
      <c r="M116" s="272" t="s">
        <v>19</v>
      </c>
      <c r="N116" s="273" t="s">
        <v>47</v>
      </c>
      <c r="O116" s="84"/>
      <c r="P116" s="221">
        <f>O116*H116</f>
        <v>0</v>
      </c>
      <c r="Q116" s="221">
        <v>0.00069999999999999999</v>
      </c>
      <c r="R116" s="221">
        <f>Q116*H116</f>
        <v>0.0014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359</v>
      </c>
      <c r="AT116" s="223" t="s">
        <v>301</v>
      </c>
      <c r="AU116" s="223" t="s">
        <v>80</v>
      </c>
      <c r="AY116" s="17" t="s">
        <v>135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80</v>
      </c>
      <c r="BK116" s="224">
        <f>ROUND(I116*H116,2)</f>
        <v>0</v>
      </c>
      <c r="BL116" s="17" t="s">
        <v>252</v>
      </c>
      <c r="BM116" s="223" t="s">
        <v>1750</v>
      </c>
    </row>
    <row r="117" s="2" customFormat="1" ht="16.5" customHeight="1">
      <c r="A117" s="38"/>
      <c r="B117" s="39"/>
      <c r="C117" s="264" t="s">
        <v>7</v>
      </c>
      <c r="D117" s="264" t="s">
        <v>301</v>
      </c>
      <c r="E117" s="265" t="s">
        <v>858</v>
      </c>
      <c r="F117" s="266" t="s">
        <v>859</v>
      </c>
      <c r="G117" s="267" t="s">
        <v>368</v>
      </c>
      <c r="H117" s="268">
        <v>2</v>
      </c>
      <c r="I117" s="269"/>
      <c r="J117" s="270">
        <f>ROUND(I117*H117,2)</f>
        <v>0</v>
      </c>
      <c r="K117" s="266" t="s">
        <v>141</v>
      </c>
      <c r="L117" s="271"/>
      <c r="M117" s="272" t="s">
        <v>19</v>
      </c>
      <c r="N117" s="273" t="s">
        <v>47</v>
      </c>
      <c r="O117" s="84"/>
      <c r="P117" s="221">
        <f>O117*H117</f>
        <v>0</v>
      </c>
      <c r="Q117" s="221">
        <v>0.00016000000000000001</v>
      </c>
      <c r="R117" s="221">
        <f>Q117*H117</f>
        <v>0.00032000000000000003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359</v>
      </c>
      <c r="AT117" s="223" t="s">
        <v>301</v>
      </c>
      <c r="AU117" s="223" t="s">
        <v>80</v>
      </c>
      <c r="AY117" s="17" t="s">
        <v>135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80</v>
      </c>
      <c r="BK117" s="224">
        <f>ROUND(I117*H117,2)</f>
        <v>0</v>
      </c>
      <c r="BL117" s="17" t="s">
        <v>252</v>
      </c>
      <c r="BM117" s="223" t="s">
        <v>1751</v>
      </c>
    </row>
    <row r="118" s="2" customFormat="1" ht="24.15" customHeight="1">
      <c r="A118" s="38"/>
      <c r="B118" s="39"/>
      <c r="C118" s="212" t="s">
        <v>293</v>
      </c>
      <c r="D118" s="212" t="s">
        <v>137</v>
      </c>
      <c r="E118" s="213" t="s">
        <v>1752</v>
      </c>
      <c r="F118" s="214" t="s">
        <v>1753</v>
      </c>
      <c r="G118" s="215" t="s">
        <v>229</v>
      </c>
      <c r="H118" s="216">
        <v>100</v>
      </c>
      <c r="I118" s="217"/>
      <c r="J118" s="218">
        <f>ROUND(I118*H118,2)</f>
        <v>0</v>
      </c>
      <c r="K118" s="214" t="s">
        <v>141</v>
      </c>
      <c r="L118" s="44"/>
      <c r="M118" s="219" t="s">
        <v>19</v>
      </c>
      <c r="N118" s="220" t="s">
        <v>47</v>
      </c>
      <c r="O118" s="84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252</v>
      </c>
      <c r="AT118" s="223" t="s">
        <v>137</v>
      </c>
      <c r="AU118" s="223" t="s">
        <v>80</v>
      </c>
      <c r="AY118" s="17" t="s">
        <v>135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80</v>
      </c>
      <c r="BK118" s="224">
        <f>ROUND(I118*H118,2)</f>
        <v>0</v>
      </c>
      <c r="BL118" s="17" t="s">
        <v>252</v>
      </c>
      <c r="BM118" s="223" t="s">
        <v>1754</v>
      </c>
    </row>
    <row r="119" s="2" customFormat="1">
      <c r="A119" s="38"/>
      <c r="B119" s="39"/>
      <c r="C119" s="40"/>
      <c r="D119" s="225" t="s">
        <v>144</v>
      </c>
      <c r="E119" s="40"/>
      <c r="F119" s="226" t="s">
        <v>1755</v>
      </c>
      <c r="G119" s="40"/>
      <c r="H119" s="40"/>
      <c r="I119" s="227"/>
      <c r="J119" s="40"/>
      <c r="K119" s="40"/>
      <c r="L119" s="44"/>
      <c r="M119" s="228"/>
      <c r="N119" s="229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144</v>
      </c>
      <c r="AU119" s="17" t="s">
        <v>80</v>
      </c>
    </row>
    <row r="120" s="2" customFormat="1" ht="16.5" customHeight="1">
      <c r="A120" s="38"/>
      <c r="B120" s="39"/>
      <c r="C120" s="264" t="s">
        <v>300</v>
      </c>
      <c r="D120" s="264" t="s">
        <v>301</v>
      </c>
      <c r="E120" s="265" t="s">
        <v>1756</v>
      </c>
      <c r="F120" s="266" t="s">
        <v>1757</v>
      </c>
      <c r="G120" s="267" t="s">
        <v>229</v>
      </c>
      <c r="H120" s="268">
        <v>100</v>
      </c>
      <c r="I120" s="269"/>
      <c r="J120" s="270">
        <f>ROUND(I120*H120,2)</f>
        <v>0</v>
      </c>
      <c r="K120" s="266" t="s">
        <v>141</v>
      </c>
      <c r="L120" s="271"/>
      <c r="M120" s="272" t="s">
        <v>19</v>
      </c>
      <c r="N120" s="273" t="s">
        <v>47</v>
      </c>
      <c r="O120" s="84"/>
      <c r="P120" s="221">
        <f>O120*H120</f>
        <v>0</v>
      </c>
      <c r="Q120" s="221">
        <v>0.00017000000000000001</v>
      </c>
      <c r="R120" s="221">
        <f>Q120*H120</f>
        <v>0.017000000000000001</v>
      </c>
      <c r="S120" s="221">
        <v>0</v>
      </c>
      <c r="T120" s="22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359</v>
      </c>
      <c r="AT120" s="223" t="s">
        <v>301</v>
      </c>
      <c r="AU120" s="223" t="s">
        <v>80</v>
      </c>
      <c r="AY120" s="17" t="s">
        <v>135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80</v>
      </c>
      <c r="BK120" s="224">
        <f>ROUND(I120*H120,2)</f>
        <v>0</v>
      </c>
      <c r="BL120" s="17" t="s">
        <v>252</v>
      </c>
      <c r="BM120" s="223" t="s">
        <v>1758</v>
      </c>
    </row>
    <row r="121" s="2" customFormat="1" ht="24.15" customHeight="1">
      <c r="A121" s="38"/>
      <c r="B121" s="39"/>
      <c r="C121" s="212" t="s">
        <v>308</v>
      </c>
      <c r="D121" s="212" t="s">
        <v>137</v>
      </c>
      <c r="E121" s="213" t="s">
        <v>868</v>
      </c>
      <c r="F121" s="214" t="s">
        <v>869</v>
      </c>
      <c r="G121" s="215" t="s">
        <v>368</v>
      </c>
      <c r="H121" s="216">
        <v>10</v>
      </c>
      <c r="I121" s="217"/>
      <c r="J121" s="218">
        <f>ROUND(I121*H121,2)</f>
        <v>0</v>
      </c>
      <c r="K121" s="214" t="s">
        <v>141</v>
      </c>
      <c r="L121" s="44"/>
      <c r="M121" s="219" t="s">
        <v>19</v>
      </c>
      <c r="N121" s="220" t="s">
        <v>47</v>
      </c>
      <c r="O121" s="84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252</v>
      </c>
      <c r="AT121" s="223" t="s">
        <v>137</v>
      </c>
      <c r="AU121" s="223" t="s">
        <v>80</v>
      </c>
      <c r="AY121" s="17" t="s">
        <v>135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80</v>
      </c>
      <c r="BK121" s="224">
        <f>ROUND(I121*H121,2)</f>
        <v>0</v>
      </c>
      <c r="BL121" s="17" t="s">
        <v>252</v>
      </c>
      <c r="BM121" s="223" t="s">
        <v>1759</v>
      </c>
    </row>
    <row r="122" s="2" customFormat="1">
      <c r="A122" s="38"/>
      <c r="B122" s="39"/>
      <c r="C122" s="40"/>
      <c r="D122" s="225" t="s">
        <v>144</v>
      </c>
      <c r="E122" s="40"/>
      <c r="F122" s="226" t="s">
        <v>871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144</v>
      </c>
      <c r="AU122" s="17" t="s">
        <v>80</v>
      </c>
    </row>
    <row r="123" s="2" customFormat="1" ht="24.15" customHeight="1">
      <c r="A123" s="38"/>
      <c r="B123" s="39"/>
      <c r="C123" s="212" t="s">
        <v>314</v>
      </c>
      <c r="D123" s="212" t="s">
        <v>137</v>
      </c>
      <c r="E123" s="213" t="s">
        <v>872</v>
      </c>
      <c r="F123" s="214" t="s">
        <v>873</v>
      </c>
      <c r="G123" s="215" t="s">
        <v>368</v>
      </c>
      <c r="H123" s="216">
        <v>24</v>
      </c>
      <c r="I123" s="217"/>
      <c r="J123" s="218">
        <f>ROUND(I123*H123,2)</f>
        <v>0</v>
      </c>
      <c r="K123" s="214" t="s">
        <v>141</v>
      </c>
      <c r="L123" s="44"/>
      <c r="M123" s="219" t="s">
        <v>19</v>
      </c>
      <c r="N123" s="220" t="s">
        <v>47</v>
      </c>
      <c r="O123" s="84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3" t="s">
        <v>252</v>
      </c>
      <c r="AT123" s="223" t="s">
        <v>137</v>
      </c>
      <c r="AU123" s="223" t="s">
        <v>80</v>
      </c>
      <c r="AY123" s="17" t="s">
        <v>135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80</v>
      </c>
      <c r="BK123" s="224">
        <f>ROUND(I123*H123,2)</f>
        <v>0</v>
      </c>
      <c r="BL123" s="17" t="s">
        <v>252</v>
      </c>
      <c r="BM123" s="223" t="s">
        <v>1760</v>
      </c>
    </row>
    <row r="124" s="2" customFormat="1">
      <c r="A124" s="38"/>
      <c r="B124" s="39"/>
      <c r="C124" s="40"/>
      <c r="D124" s="225" t="s">
        <v>144</v>
      </c>
      <c r="E124" s="40"/>
      <c r="F124" s="226" t="s">
        <v>875</v>
      </c>
      <c r="G124" s="40"/>
      <c r="H124" s="40"/>
      <c r="I124" s="227"/>
      <c r="J124" s="40"/>
      <c r="K124" s="40"/>
      <c r="L124" s="44"/>
      <c r="M124" s="228"/>
      <c r="N124" s="229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144</v>
      </c>
      <c r="AU124" s="17" t="s">
        <v>80</v>
      </c>
    </row>
    <row r="125" s="2" customFormat="1" ht="24.15" customHeight="1">
      <c r="A125" s="38"/>
      <c r="B125" s="39"/>
      <c r="C125" s="212" t="s">
        <v>321</v>
      </c>
      <c r="D125" s="212" t="s">
        <v>137</v>
      </c>
      <c r="E125" s="213" t="s">
        <v>816</v>
      </c>
      <c r="F125" s="214" t="s">
        <v>817</v>
      </c>
      <c r="G125" s="215" t="s">
        <v>229</v>
      </c>
      <c r="H125" s="216">
        <v>133</v>
      </c>
      <c r="I125" s="217"/>
      <c r="J125" s="218">
        <f>ROUND(I125*H125,2)</f>
        <v>0</v>
      </c>
      <c r="K125" s="214" t="s">
        <v>141</v>
      </c>
      <c r="L125" s="44"/>
      <c r="M125" s="219" t="s">
        <v>19</v>
      </c>
      <c r="N125" s="220" t="s">
        <v>47</v>
      </c>
      <c r="O125" s="84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252</v>
      </c>
      <c r="AT125" s="223" t="s">
        <v>137</v>
      </c>
      <c r="AU125" s="223" t="s">
        <v>80</v>
      </c>
      <c r="AY125" s="17" t="s">
        <v>135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80</v>
      </c>
      <c r="BK125" s="224">
        <f>ROUND(I125*H125,2)</f>
        <v>0</v>
      </c>
      <c r="BL125" s="17" t="s">
        <v>252</v>
      </c>
      <c r="BM125" s="223" t="s">
        <v>1761</v>
      </c>
    </row>
    <row r="126" s="2" customFormat="1">
      <c r="A126" s="38"/>
      <c r="B126" s="39"/>
      <c r="C126" s="40"/>
      <c r="D126" s="225" t="s">
        <v>144</v>
      </c>
      <c r="E126" s="40"/>
      <c r="F126" s="226" t="s">
        <v>819</v>
      </c>
      <c r="G126" s="40"/>
      <c r="H126" s="40"/>
      <c r="I126" s="227"/>
      <c r="J126" s="40"/>
      <c r="K126" s="40"/>
      <c r="L126" s="44"/>
      <c r="M126" s="228"/>
      <c r="N126" s="229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144</v>
      </c>
      <c r="AU126" s="17" t="s">
        <v>80</v>
      </c>
    </row>
    <row r="127" s="2" customFormat="1" ht="16.5" customHeight="1">
      <c r="A127" s="38"/>
      <c r="B127" s="39"/>
      <c r="C127" s="264" t="s">
        <v>326</v>
      </c>
      <c r="D127" s="264" t="s">
        <v>301</v>
      </c>
      <c r="E127" s="265" t="s">
        <v>820</v>
      </c>
      <c r="F127" s="266" t="s">
        <v>821</v>
      </c>
      <c r="G127" s="267" t="s">
        <v>229</v>
      </c>
      <c r="H127" s="268">
        <v>133</v>
      </c>
      <c r="I127" s="269"/>
      <c r="J127" s="270">
        <f>ROUND(I127*H127,2)</f>
        <v>0</v>
      </c>
      <c r="K127" s="266" t="s">
        <v>141</v>
      </c>
      <c r="L127" s="271"/>
      <c r="M127" s="272" t="s">
        <v>19</v>
      </c>
      <c r="N127" s="273" t="s">
        <v>47</v>
      </c>
      <c r="O127" s="84"/>
      <c r="P127" s="221">
        <f>O127*H127</f>
        <v>0</v>
      </c>
      <c r="Q127" s="221">
        <v>0.00089999999999999998</v>
      </c>
      <c r="R127" s="221">
        <f>Q127*H127</f>
        <v>0.1197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359</v>
      </c>
      <c r="AT127" s="223" t="s">
        <v>301</v>
      </c>
      <c r="AU127" s="223" t="s">
        <v>80</v>
      </c>
      <c r="AY127" s="17" t="s">
        <v>135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80</v>
      </c>
      <c r="BK127" s="224">
        <f>ROUND(I127*H127,2)</f>
        <v>0</v>
      </c>
      <c r="BL127" s="17" t="s">
        <v>252</v>
      </c>
      <c r="BM127" s="223" t="s">
        <v>1762</v>
      </c>
    </row>
    <row r="128" s="2" customFormat="1" ht="24.15" customHeight="1">
      <c r="A128" s="38"/>
      <c r="B128" s="39"/>
      <c r="C128" s="212" t="s">
        <v>332</v>
      </c>
      <c r="D128" s="212" t="s">
        <v>137</v>
      </c>
      <c r="E128" s="213" t="s">
        <v>823</v>
      </c>
      <c r="F128" s="214" t="s">
        <v>824</v>
      </c>
      <c r="G128" s="215" t="s">
        <v>229</v>
      </c>
      <c r="H128" s="216">
        <v>125</v>
      </c>
      <c r="I128" s="217"/>
      <c r="J128" s="218">
        <f>ROUND(I128*H128,2)</f>
        <v>0</v>
      </c>
      <c r="K128" s="214" t="s">
        <v>141</v>
      </c>
      <c r="L128" s="44"/>
      <c r="M128" s="219" t="s">
        <v>19</v>
      </c>
      <c r="N128" s="220" t="s">
        <v>47</v>
      </c>
      <c r="O128" s="84"/>
      <c r="P128" s="221">
        <f>O128*H128</f>
        <v>0</v>
      </c>
      <c r="Q128" s="221">
        <v>2.0000000000000002E-05</v>
      </c>
      <c r="R128" s="221">
        <f>Q128*H128</f>
        <v>0.0025000000000000001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252</v>
      </c>
      <c r="AT128" s="223" t="s">
        <v>137</v>
      </c>
      <c r="AU128" s="223" t="s">
        <v>80</v>
      </c>
      <c r="AY128" s="17" t="s">
        <v>135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80</v>
      </c>
      <c r="BK128" s="224">
        <f>ROUND(I128*H128,2)</f>
        <v>0</v>
      </c>
      <c r="BL128" s="17" t="s">
        <v>252</v>
      </c>
      <c r="BM128" s="223" t="s">
        <v>1763</v>
      </c>
    </row>
    <row r="129" s="2" customFormat="1">
      <c r="A129" s="38"/>
      <c r="B129" s="39"/>
      <c r="C129" s="40"/>
      <c r="D129" s="225" t="s">
        <v>144</v>
      </c>
      <c r="E129" s="40"/>
      <c r="F129" s="226" t="s">
        <v>826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144</v>
      </c>
      <c r="AU129" s="17" t="s">
        <v>80</v>
      </c>
    </row>
    <row r="130" s="2" customFormat="1" ht="16.5" customHeight="1">
      <c r="A130" s="38"/>
      <c r="B130" s="39"/>
      <c r="C130" s="264" t="s">
        <v>341</v>
      </c>
      <c r="D130" s="264" t="s">
        <v>301</v>
      </c>
      <c r="E130" s="265" t="s">
        <v>827</v>
      </c>
      <c r="F130" s="266" t="s">
        <v>828</v>
      </c>
      <c r="G130" s="267" t="s">
        <v>329</v>
      </c>
      <c r="H130" s="268">
        <v>125</v>
      </c>
      <c r="I130" s="269"/>
      <c r="J130" s="270">
        <f>ROUND(I130*H130,2)</f>
        <v>0</v>
      </c>
      <c r="K130" s="266" t="s">
        <v>141</v>
      </c>
      <c r="L130" s="271"/>
      <c r="M130" s="272" t="s">
        <v>19</v>
      </c>
      <c r="N130" s="273" t="s">
        <v>47</v>
      </c>
      <c r="O130" s="84"/>
      <c r="P130" s="221">
        <f>O130*H130</f>
        <v>0</v>
      </c>
      <c r="Q130" s="221">
        <v>0.001</v>
      </c>
      <c r="R130" s="221">
        <f>Q130*H130</f>
        <v>0.125</v>
      </c>
      <c r="S130" s="221">
        <v>0</v>
      </c>
      <c r="T130" s="22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3" t="s">
        <v>359</v>
      </c>
      <c r="AT130" s="223" t="s">
        <v>301</v>
      </c>
      <c r="AU130" s="223" t="s">
        <v>80</v>
      </c>
      <c r="AY130" s="17" t="s">
        <v>135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7" t="s">
        <v>80</v>
      </c>
      <c r="BK130" s="224">
        <f>ROUND(I130*H130,2)</f>
        <v>0</v>
      </c>
      <c r="BL130" s="17" t="s">
        <v>252</v>
      </c>
      <c r="BM130" s="223" t="s">
        <v>1764</v>
      </c>
    </row>
    <row r="131" s="2" customFormat="1" ht="16.5" customHeight="1">
      <c r="A131" s="38"/>
      <c r="B131" s="39"/>
      <c r="C131" s="212" t="s">
        <v>348</v>
      </c>
      <c r="D131" s="212" t="s">
        <v>137</v>
      </c>
      <c r="E131" s="213" t="s">
        <v>830</v>
      </c>
      <c r="F131" s="214" t="s">
        <v>831</v>
      </c>
      <c r="G131" s="215" t="s">
        <v>368</v>
      </c>
      <c r="H131" s="216">
        <v>5</v>
      </c>
      <c r="I131" s="217"/>
      <c r="J131" s="218">
        <f>ROUND(I131*H131,2)</f>
        <v>0</v>
      </c>
      <c r="K131" s="214" t="s">
        <v>141</v>
      </c>
      <c r="L131" s="44"/>
      <c r="M131" s="219" t="s">
        <v>19</v>
      </c>
      <c r="N131" s="220" t="s">
        <v>47</v>
      </c>
      <c r="O131" s="84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252</v>
      </c>
      <c r="AT131" s="223" t="s">
        <v>137</v>
      </c>
      <c r="AU131" s="223" t="s">
        <v>80</v>
      </c>
      <c r="AY131" s="17" t="s">
        <v>135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80</v>
      </c>
      <c r="BK131" s="224">
        <f>ROUND(I131*H131,2)</f>
        <v>0</v>
      </c>
      <c r="BL131" s="17" t="s">
        <v>252</v>
      </c>
      <c r="BM131" s="223" t="s">
        <v>1765</v>
      </c>
    </row>
    <row r="132" s="2" customFormat="1">
      <c r="A132" s="38"/>
      <c r="B132" s="39"/>
      <c r="C132" s="40"/>
      <c r="D132" s="225" t="s">
        <v>144</v>
      </c>
      <c r="E132" s="40"/>
      <c r="F132" s="226" t="s">
        <v>833</v>
      </c>
      <c r="G132" s="40"/>
      <c r="H132" s="40"/>
      <c r="I132" s="227"/>
      <c r="J132" s="40"/>
      <c r="K132" s="40"/>
      <c r="L132" s="44"/>
      <c r="M132" s="228"/>
      <c r="N132" s="229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144</v>
      </c>
      <c r="AU132" s="17" t="s">
        <v>80</v>
      </c>
    </row>
    <row r="133" s="2" customFormat="1" ht="16.5" customHeight="1">
      <c r="A133" s="38"/>
      <c r="B133" s="39"/>
      <c r="C133" s="264" t="s">
        <v>353</v>
      </c>
      <c r="D133" s="264" t="s">
        <v>301</v>
      </c>
      <c r="E133" s="265" t="s">
        <v>834</v>
      </c>
      <c r="F133" s="266" t="s">
        <v>835</v>
      </c>
      <c r="G133" s="267" t="s">
        <v>368</v>
      </c>
      <c r="H133" s="268">
        <v>5</v>
      </c>
      <c r="I133" s="269"/>
      <c r="J133" s="270">
        <f>ROUND(I133*H133,2)</f>
        <v>0</v>
      </c>
      <c r="K133" s="266" t="s">
        <v>141</v>
      </c>
      <c r="L133" s="271"/>
      <c r="M133" s="272" t="s">
        <v>19</v>
      </c>
      <c r="N133" s="273" t="s">
        <v>47</v>
      </c>
      <c r="O133" s="84"/>
      <c r="P133" s="221">
        <f>O133*H133</f>
        <v>0</v>
      </c>
      <c r="Q133" s="221">
        <v>0.00025999999999999998</v>
      </c>
      <c r="R133" s="221">
        <f>Q133*H133</f>
        <v>0.0012999999999999999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359</v>
      </c>
      <c r="AT133" s="223" t="s">
        <v>301</v>
      </c>
      <c r="AU133" s="223" t="s">
        <v>80</v>
      </c>
      <c r="AY133" s="17" t="s">
        <v>135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80</v>
      </c>
      <c r="BK133" s="224">
        <f>ROUND(I133*H133,2)</f>
        <v>0</v>
      </c>
      <c r="BL133" s="17" t="s">
        <v>252</v>
      </c>
      <c r="BM133" s="223" t="s">
        <v>1766</v>
      </c>
    </row>
    <row r="134" s="2" customFormat="1" ht="21.75" customHeight="1">
      <c r="A134" s="38"/>
      <c r="B134" s="39"/>
      <c r="C134" s="212" t="s">
        <v>359</v>
      </c>
      <c r="D134" s="212" t="s">
        <v>137</v>
      </c>
      <c r="E134" s="213" t="s">
        <v>876</v>
      </c>
      <c r="F134" s="214" t="s">
        <v>877</v>
      </c>
      <c r="G134" s="215" t="s">
        <v>878</v>
      </c>
      <c r="H134" s="216">
        <v>2</v>
      </c>
      <c r="I134" s="217"/>
      <c r="J134" s="218">
        <f>ROUND(I134*H134,2)</f>
        <v>0</v>
      </c>
      <c r="K134" s="214" t="s">
        <v>141</v>
      </c>
      <c r="L134" s="44"/>
      <c r="M134" s="219" t="s">
        <v>19</v>
      </c>
      <c r="N134" s="220" t="s">
        <v>47</v>
      </c>
      <c r="O134" s="84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3" t="s">
        <v>252</v>
      </c>
      <c r="AT134" s="223" t="s">
        <v>137</v>
      </c>
      <c r="AU134" s="223" t="s">
        <v>80</v>
      </c>
      <c r="AY134" s="17" t="s">
        <v>135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80</v>
      </c>
      <c r="BK134" s="224">
        <f>ROUND(I134*H134,2)</f>
        <v>0</v>
      </c>
      <c r="BL134" s="17" t="s">
        <v>252</v>
      </c>
      <c r="BM134" s="223" t="s">
        <v>1767</v>
      </c>
    </row>
    <row r="135" s="2" customFormat="1">
      <c r="A135" s="38"/>
      <c r="B135" s="39"/>
      <c r="C135" s="40"/>
      <c r="D135" s="225" t="s">
        <v>144</v>
      </c>
      <c r="E135" s="40"/>
      <c r="F135" s="226" t="s">
        <v>880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144</v>
      </c>
      <c r="AU135" s="17" t="s">
        <v>80</v>
      </c>
    </row>
    <row r="136" s="2" customFormat="1" ht="16.5" customHeight="1">
      <c r="A136" s="38"/>
      <c r="B136" s="39"/>
      <c r="C136" s="212" t="s">
        <v>365</v>
      </c>
      <c r="D136" s="212" t="s">
        <v>137</v>
      </c>
      <c r="E136" s="213" t="s">
        <v>885</v>
      </c>
      <c r="F136" s="214" t="s">
        <v>886</v>
      </c>
      <c r="G136" s="215" t="s">
        <v>883</v>
      </c>
      <c r="H136" s="216">
        <v>1</v>
      </c>
      <c r="I136" s="217"/>
      <c r="J136" s="218">
        <f>ROUND(I136*H136,2)</f>
        <v>0</v>
      </c>
      <c r="K136" s="214" t="s">
        <v>141</v>
      </c>
      <c r="L136" s="44"/>
      <c r="M136" s="219" t="s">
        <v>19</v>
      </c>
      <c r="N136" s="220" t="s">
        <v>47</v>
      </c>
      <c r="O136" s="84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3" t="s">
        <v>252</v>
      </c>
      <c r="AT136" s="223" t="s">
        <v>137</v>
      </c>
      <c r="AU136" s="223" t="s">
        <v>80</v>
      </c>
      <c r="AY136" s="17" t="s">
        <v>135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80</v>
      </c>
      <c r="BK136" s="224">
        <f>ROUND(I136*H136,2)</f>
        <v>0</v>
      </c>
      <c r="BL136" s="17" t="s">
        <v>252</v>
      </c>
      <c r="BM136" s="223" t="s">
        <v>1768</v>
      </c>
    </row>
    <row r="137" s="2" customFormat="1">
      <c r="A137" s="38"/>
      <c r="B137" s="39"/>
      <c r="C137" s="40"/>
      <c r="D137" s="225" t="s">
        <v>144</v>
      </c>
      <c r="E137" s="40"/>
      <c r="F137" s="226" t="s">
        <v>888</v>
      </c>
      <c r="G137" s="40"/>
      <c r="H137" s="40"/>
      <c r="I137" s="227"/>
      <c r="J137" s="40"/>
      <c r="K137" s="40"/>
      <c r="L137" s="44"/>
      <c r="M137" s="228"/>
      <c r="N137" s="229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144</v>
      </c>
      <c r="AU137" s="17" t="s">
        <v>80</v>
      </c>
    </row>
    <row r="138" s="2" customFormat="1" ht="24.15" customHeight="1">
      <c r="A138" s="38"/>
      <c r="B138" s="39"/>
      <c r="C138" s="212" t="s">
        <v>371</v>
      </c>
      <c r="D138" s="212" t="s">
        <v>137</v>
      </c>
      <c r="E138" s="213" t="s">
        <v>889</v>
      </c>
      <c r="F138" s="214" t="s">
        <v>890</v>
      </c>
      <c r="G138" s="215" t="s">
        <v>368</v>
      </c>
      <c r="H138" s="216">
        <v>1</v>
      </c>
      <c r="I138" s="217"/>
      <c r="J138" s="218">
        <f>ROUND(I138*H138,2)</f>
        <v>0</v>
      </c>
      <c r="K138" s="214" t="s">
        <v>141</v>
      </c>
      <c r="L138" s="44"/>
      <c r="M138" s="219" t="s">
        <v>19</v>
      </c>
      <c r="N138" s="220" t="s">
        <v>47</v>
      </c>
      <c r="O138" s="84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252</v>
      </c>
      <c r="AT138" s="223" t="s">
        <v>137</v>
      </c>
      <c r="AU138" s="223" t="s">
        <v>80</v>
      </c>
      <c r="AY138" s="17" t="s">
        <v>135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80</v>
      </c>
      <c r="BK138" s="224">
        <f>ROUND(I138*H138,2)</f>
        <v>0</v>
      </c>
      <c r="BL138" s="17" t="s">
        <v>252</v>
      </c>
      <c r="BM138" s="223" t="s">
        <v>1769</v>
      </c>
    </row>
    <row r="139" s="2" customFormat="1">
      <c r="A139" s="38"/>
      <c r="B139" s="39"/>
      <c r="C139" s="40"/>
      <c r="D139" s="225" t="s">
        <v>144</v>
      </c>
      <c r="E139" s="40"/>
      <c r="F139" s="226" t="s">
        <v>892</v>
      </c>
      <c r="G139" s="40"/>
      <c r="H139" s="40"/>
      <c r="I139" s="227"/>
      <c r="J139" s="40"/>
      <c r="K139" s="40"/>
      <c r="L139" s="44"/>
      <c r="M139" s="228"/>
      <c r="N139" s="229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144</v>
      </c>
      <c r="AU139" s="17" t="s">
        <v>80</v>
      </c>
    </row>
    <row r="140" s="12" customFormat="1" ht="25.92" customHeight="1">
      <c r="A140" s="12"/>
      <c r="B140" s="196"/>
      <c r="C140" s="197"/>
      <c r="D140" s="198" t="s">
        <v>75</v>
      </c>
      <c r="E140" s="199" t="s">
        <v>893</v>
      </c>
      <c r="F140" s="199" t="s">
        <v>894</v>
      </c>
      <c r="G140" s="197"/>
      <c r="H140" s="197"/>
      <c r="I140" s="200"/>
      <c r="J140" s="201">
        <f>BK140</f>
        <v>0</v>
      </c>
      <c r="K140" s="197"/>
      <c r="L140" s="202"/>
      <c r="M140" s="203"/>
      <c r="N140" s="204"/>
      <c r="O140" s="204"/>
      <c r="P140" s="205">
        <f>SUM(P141:P211)</f>
        <v>0</v>
      </c>
      <c r="Q140" s="204"/>
      <c r="R140" s="205">
        <f>SUM(R141:R211)</f>
        <v>23.972201500000004</v>
      </c>
      <c r="S140" s="204"/>
      <c r="T140" s="206">
        <f>SUM(T141:T211)</f>
        <v>4.4870000000000001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7" t="s">
        <v>97</v>
      </c>
      <c r="AT140" s="208" t="s">
        <v>75</v>
      </c>
      <c r="AU140" s="208" t="s">
        <v>76</v>
      </c>
      <c r="AY140" s="207" t="s">
        <v>135</v>
      </c>
      <c r="BK140" s="209">
        <f>SUM(BK141:BK211)</f>
        <v>0</v>
      </c>
    </row>
    <row r="141" s="2" customFormat="1" ht="16.5" customHeight="1">
      <c r="A141" s="38"/>
      <c r="B141" s="39"/>
      <c r="C141" s="212" t="s">
        <v>376</v>
      </c>
      <c r="D141" s="212" t="s">
        <v>137</v>
      </c>
      <c r="E141" s="213" t="s">
        <v>946</v>
      </c>
      <c r="F141" s="214" t="s">
        <v>947</v>
      </c>
      <c r="G141" s="215" t="s">
        <v>948</v>
      </c>
      <c r="H141" s="216">
        <v>0.13</v>
      </c>
      <c r="I141" s="217"/>
      <c r="J141" s="218">
        <f>ROUND(I141*H141,2)</f>
        <v>0</v>
      </c>
      <c r="K141" s="214" t="s">
        <v>141</v>
      </c>
      <c r="L141" s="44"/>
      <c r="M141" s="219" t="s">
        <v>19</v>
      </c>
      <c r="N141" s="220" t="s">
        <v>47</v>
      </c>
      <c r="O141" s="84"/>
      <c r="P141" s="221">
        <f>O141*H141</f>
        <v>0</v>
      </c>
      <c r="Q141" s="221">
        <v>0.0088000000000000005</v>
      </c>
      <c r="R141" s="221">
        <f>Q141*H141</f>
        <v>0.0011440000000000001</v>
      </c>
      <c r="S141" s="221">
        <v>0</v>
      </c>
      <c r="T141" s="22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3" t="s">
        <v>547</v>
      </c>
      <c r="AT141" s="223" t="s">
        <v>137</v>
      </c>
      <c r="AU141" s="223" t="s">
        <v>80</v>
      </c>
      <c r="AY141" s="17" t="s">
        <v>135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80</v>
      </c>
      <c r="BK141" s="224">
        <f>ROUND(I141*H141,2)</f>
        <v>0</v>
      </c>
      <c r="BL141" s="17" t="s">
        <v>547</v>
      </c>
      <c r="BM141" s="223" t="s">
        <v>1770</v>
      </c>
    </row>
    <row r="142" s="2" customFormat="1">
      <c r="A142" s="38"/>
      <c r="B142" s="39"/>
      <c r="C142" s="40"/>
      <c r="D142" s="225" t="s">
        <v>144</v>
      </c>
      <c r="E142" s="40"/>
      <c r="F142" s="226" t="s">
        <v>950</v>
      </c>
      <c r="G142" s="40"/>
      <c r="H142" s="40"/>
      <c r="I142" s="227"/>
      <c r="J142" s="40"/>
      <c r="K142" s="40"/>
      <c r="L142" s="44"/>
      <c r="M142" s="228"/>
      <c r="N142" s="229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144</v>
      </c>
      <c r="AU142" s="17" t="s">
        <v>80</v>
      </c>
    </row>
    <row r="143" s="2" customFormat="1" ht="16.5" customHeight="1">
      <c r="A143" s="38"/>
      <c r="B143" s="39"/>
      <c r="C143" s="212" t="s">
        <v>382</v>
      </c>
      <c r="D143" s="212" t="s">
        <v>137</v>
      </c>
      <c r="E143" s="213" t="s">
        <v>895</v>
      </c>
      <c r="F143" s="214" t="s">
        <v>896</v>
      </c>
      <c r="G143" s="215" t="s">
        <v>229</v>
      </c>
      <c r="H143" s="216">
        <v>28</v>
      </c>
      <c r="I143" s="217"/>
      <c r="J143" s="218">
        <f>ROUND(I143*H143,2)</f>
        <v>0</v>
      </c>
      <c r="K143" s="214" t="s">
        <v>141</v>
      </c>
      <c r="L143" s="44"/>
      <c r="M143" s="219" t="s">
        <v>19</v>
      </c>
      <c r="N143" s="220" t="s">
        <v>47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547</v>
      </c>
      <c r="AT143" s="223" t="s">
        <v>137</v>
      </c>
      <c r="AU143" s="223" t="s">
        <v>80</v>
      </c>
      <c r="AY143" s="17" t="s">
        <v>135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80</v>
      </c>
      <c r="BK143" s="224">
        <f>ROUND(I143*H143,2)</f>
        <v>0</v>
      </c>
      <c r="BL143" s="17" t="s">
        <v>547</v>
      </c>
      <c r="BM143" s="223" t="s">
        <v>1771</v>
      </c>
    </row>
    <row r="144" s="2" customFormat="1">
      <c r="A144" s="38"/>
      <c r="B144" s="39"/>
      <c r="C144" s="40"/>
      <c r="D144" s="225" t="s">
        <v>144</v>
      </c>
      <c r="E144" s="40"/>
      <c r="F144" s="226" t="s">
        <v>898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144</v>
      </c>
      <c r="AU144" s="17" t="s">
        <v>80</v>
      </c>
    </row>
    <row r="145" s="2" customFormat="1" ht="24.15" customHeight="1">
      <c r="A145" s="38"/>
      <c r="B145" s="39"/>
      <c r="C145" s="212" t="s">
        <v>387</v>
      </c>
      <c r="D145" s="212" t="s">
        <v>137</v>
      </c>
      <c r="E145" s="213" t="s">
        <v>899</v>
      </c>
      <c r="F145" s="214" t="s">
        <v>900</v>
      </c>
      <c r="G145" s="215" t="s">
        <v>140</v>
      </c>
      <c r="H145" s="216">
        <v>7</v>
      </c>
      <c r="I145" s="217"/>
      <c r="J145" s="218">
        <f>ROUND(I145*H145,2)</f>
        <v>0</v>
      </c>
      <c r="K145" s="214" t="s">
        <v>141</v>
      </c>
      <c r="L145" s="44"/>
      <c r="M145" s="219" t="s">
        <v>19</v>
      </c>
      <c r="N145" s="220" t="s">
        <v>47</v>
      </c>
      <c r="O145" s="84"/>
      <c r="P145" s="221">
        <f>O145*H145</f>
        <v>0</v>
      </c>
      <c r="Q145" s="221">
        <v>0</v>
      </c>
      <c r="R145" s="221">
        <f>Q145*H145</f>
        <v>0</v>
      </c>
      <c r="S145" s="221">
        <v>0.316</v>
      </c>
      <c r="T145" s="222">
        <f>S145*H145</f>
        <v>2.2120000000000002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3" t="s">
        <v>547</v>
      </c>
      <c r="AT145" s="223" t="s">
        <v>137</v>
      </c>
      <c r="AU145" s="223" t="s">
        <v>80</v>
      </c>
      <c r="AY145" s="17" t="s">
        <v>135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7" t="s">
        <v>80</v>
      </c>
      <c r="BK145" s="224">
        <f>ROUND(I145*H145,2)</f>
        <v>0</v>
      </c>
      <c r="BL145" s="17" t="s">
        <v>547</v>
      </c>
      <c r="BM145" s="223" t="s">
        <v>1772</v>
      </c>
    </row>
    <row r="146" s="2" customFormat="1">
      <c r="A146" s="38"/>
      <c r="B146" s="39"/>
      <c r="C146" s="40"/>
      <c r="D146" s="225" t="s">
        <v>144</v>
      </c>
      <c r="E146" s="40"/>
      <c r="F146" s="226" t="s">
        <v>902</v>
      </c>
      <c r="G146" s="40"/>
      <c r="H146" s="40"/>
      <c r="I146" s="227"/>
      <c r="J146" s="40"/>
      <c r="K146" s="40"/>
      <c r="L146" s="44"/>
      <c r="M146" s="228"/>
      <c r="N146" s="229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144</v>
      </c>
      <c r="AU146" s="17" t="s">
        <v>80</v>
      </c>
    </row>
    <row r="147" s="2" customFormat="1" ht="16.5" customHeight="1">
      <c r="A147" s="38"/>
      <c r="B147" s="39"/>
      <c r="C147" s="212" t="s">
        <v>393</v>
      </c>
      <c r="D147" s="212" t="s">
        <v>137</v>
      </c>
      <c r="E147" s="213" t="s">
        <v>903</v>
      </c>
      <c r="F147" s="214" t="s">
        <v>904</v>
      </c>
      <c r="G147" s="215" t="s">
        <v>229</v>
      </c>
      <c r="H147" s="216">
        <v>28</v>
      </c>
      <c r="I147" s="217"/>
      <c r="J147" s="218">
        <f>ROUND(I147*H147,2)</f>
        <v>0</v>
      </c>
      <c r="K147" s="214" t="s">
        <v>141</v>
      </c>
      <c r="L147" s="44"/>
      <c r="M147" s="219" t="s">
        <v>19</v>
      </c>
      <c r="N147" s="220" t="s">
        <v>47</v>
      </c>
      <c r="O147" s="84"/>
      <c r="P147" s="221">
        <f>O147*H147</f>
        <v>0</v>
      </c>
      <c r="Q147" s="221">
        <v>3.0000000000000001E-05</v>
      </c>
      <c r="R147" s="221">
        <f>Q147*H147</f>
        <v>0.00084000000000000003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547</v>
      </c>
      <c r="AT147" s="223" t="s">
        <v>137</v>
      </c>
      <c r="AU147" s="223" t="s">
        <v>80</v>
      </c>
      <c r="AY147" s="17" t="s">
        <v>135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80</v>
      </c>
      <c r="BK147" s="224">
        <f>ROUND(I147*H147,2)</f>
        <v>0</v>
      </c>
      <c r="BL147" s="17" t="s">
        <v>547</v>
      </c>
      <c r="BM147" s="223" t="s">
        <v>1773</v>
      </c>
    </row>
    <row r="148" s="2" customFormat="1">
      <c r="A148" s="38"/>
      <c r="B148" s="39"/>
      <c r="C148" s="40"/>
      <c r="D148" s="225" t="s">
        <v>144</v>
      </c>
      <c r="E148" s="40"/>
      <c r="F148" s="226" t="s">
        <v>906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144</v>
      </c>
      <c r="AU148" s="17" t="s">
        <v>80</v>
      </c>
    </row>
    <row r="149" s="2" customFormat="1" ht="24.15" customHeight="1">
      <c r="A149" s="38"/>
      <c r="B149" s="39"/>
      <c r="C149" s="212" t="s">
        <v>400</v>
      </c>
      <c r="D149" s="212" t="s">
        <v>137</v>
      </c>
      <c r="E149" s="213" t="s">
        <v>907</v>
      </c>
      <c r="F149" s="214" t="s">
        <v>908</v>
      </c>
      <c r="G149" s="215" t="s">
        <v>140</v>
      </c>
      <c r="H149" s="216">
        <v>7</v>
      </c>
      <c r="I149" s="217"/>
      <c r="J149" s="218">
        <f>ROUND(I149*H149,2)</f>
        <v>0</v>
      </c>
      <c r="K149" s="214" t="s">
        <v>141</v>
      </c>
      <c r="L149" s="44"/>
      <c r="M149" s="219" t="s">
        <v>19</v>
      </c>
      <c r="N149" s="220" t="s">
        <v>47</v>
      </c>
      <c r="O149" s="84"/>
      <c r="P149" s="221">
        <f>O149*H149</f>
        <v>0</v>
      </c>
      <c r="Q149" s="221">
        <v>0</v>
      </c>
      <c r="R149" s="221">
        <f>Q149*H149</f>
        <v>0</v>
      </c>
      <c r="S149" s="221">
        <v>0.32500000000000001</v>
      </c>
      <c r="T149" s="222">
        <f>S149*H149</f>
        <v>2.2749999999999999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3" t="s">
        <v>547</v>
      </c>
      <c r="AT149" s="223" t="s">
        <v>137</v>
      </c>
      <c r="AU149" s="223" t="s">
        <v>80</v>
      </c>
      <c r="AY149" s="17" t="s">
        <v>135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7" t="s">
        <v>80</v>
      </c>
      <c r="BK149" s="224">
        <f>ROUND(I149*H149,2)</f>
        <v>0</v>
      </c>
      <c r="BL149" s="17" t="s">
        <v>547</v>
      </c>
      <c r="BM149" s="223" t="s">
        <v>1774</v>
      </c>
    </row>
    <row r="150" s="2" customFormat="1">
      <c r="A150" s="38"/>
      <c r="B150" s="39"/>
      <c r="C150" s="40"/>
      <c r="D150" s="225" t="s">
        <v>144</v>
      </c>
      <c r="E150" s="40"/>
      <c r="F150" s="226" t="s">
        <v>910</v>
      </c>
      <c r="G150" s="40"/>
      <c r="H150" s="40"/>
      <c r="I150" s="227"/>
      <c r="J150" s="40"/>
      <c r="K150" s="40"/>
      <c r="L150" s="44"/>
      <c r="M150" s="228"/>
      <c r="N150" s="229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144</v>
      </c>
      <c r="AU150" s="17" t="s">
        <v>80</v>
      </c>
    </row>
    <row r="151" s="2" customFormat="1" ht="24.15" customHeight="1">
      <c r="A151" s="38"/>
      <c r="B151" s="39"/>
      <c r="C151" s="212" t="s">
        <v>406</v>
      </c>
      <c r="D151" s="212" t="s">
        <v>137</v>
      </c>
      <c r="E151" s="213" t="s">
        <v>911</v>
      </c>
      <c r="F151" s="214" t="s">
        <v>912</v>
      </c>
      <c r="G151" s="215" t="s">
        <v>140</v>
      </c>
      <c r="H151" s="216">
        <v>7</v>
      </c>
      <c r="I151" s="217"/>
      <c r="J151" s="218">
        <f>ROUND(I151*H151,2)</f>
        <v>0</v>
      </c>
      <c r="K151" s="214" t="s">
        <v>141</v>
      </c>
      <c r="L151" s="44"/>
      <c r="M151" s="219" t="s">
        <v>19</v>
      </c>
      <c r="N151" s="220" t="s">
        <v>47</v>
      </c>
      <c r="O151" s="84"/>
      <c r="P151" s="221">
        <f>O151*H151</f>
        <v>0</v>
      </c>
      <c r="Q151" s="221">
        <v>0.2024</v>
      </c>
      <c r="R151" s="221">
        <f>Q151*H151</f>
        <v>1.4168000000000001</v>
      </c>
      <c r="S151" s="221">
        <v>0</v>
      </c>
      <c r="T151" s="22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3" t="s">
        <v>547</v>
      </c>
      <c r="AT151" s="223" t="s">
        <v>137</v>
      </c>
      <c r="AU151" s="223" t="s">
        <v>80</v>
      </c>
      <c r="AY151" s="17" t="s">
        <v>135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7" t="s">
        <v>80</v>
      </c>
      <c r="BK151" s="224">
        <f>ROUND(I151*H151,2)</f>
        <v>0</v>
      </c>
      <c r="BL151" s="17" t="s">
        <v>547</v>
      </c>
      <c r="BM151" s="223" t="s">
        <v>1775</v>
      </c>
    </row>
    <row r="152" s="2" customFormat="1">
      <c r="A152" s="38"/>
      <c r="B152" s="39"/>
      <c r="C152" s="40"/>
      <c r="D152" s="225" t="s">
        <v>144</v>
      </c>
      <c r="E152" s="40"/>
      <c r="F152" s="226" t="s">
        <v>914</v>
      </c>
      <c r="G152" s="40"/>
      <c r="H152" s="40"/>
      <c r="I152" s="227"/>
      <c r="J152" s="40"/>
      <c r="K152" s="40"/>
      <c r="L152" s="44"/>
      <c r="M152" s="228"/>
      <c r="N152" s="229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144</v>
      </c>
      <c r="AU152" s="17" t="s">
        <v>80</v>
      </c>
    </row>
    <row r="153" s="2" customFormat="1" ht="24.15" customHeight="1">
      <c r="A153" s="38"/>
      <c r="B153" s="39"/>
      <c r="C153" s="212" t="s">
        <v>413</v>
      </c>
      <c r="D153" s="212" t="s">
        <v>137</v>
      </c>
      <c r="E153" s="213" t="s">
        <v>915</v>
      </c>
      <c r="F153" s="214" t="s">
        <v>916</v>
      </c>
      <c r="G153" s="215" t="s">
        <v>140</v>
      </c>
      <c r="H153" s="216">
        <v>7</v>
      </c>
      <c r="I153" s="217"/>
      <c r="J153" s="218">
        <f>ROUND(I153*H153,2)</f>
        <v>0</v>
      </c>
      <c r="K153" s="214" t="s">
        <v>141</v>
      </c>
      <c r="L153" s="44"/>
      <c r="M153" s="219" t="s">
        <v>19</v>
      </c>
      <c r="N153" s="220" t="s">
        <v>47</v>
      </c>
      <c r="O153" s="84"/>
      <c r="P153" s="221">
        <f>O153*H153</f>
        <v>0</v>
      </c>
      <c r="Q153" s="221">
        <v>0.34011999999999998</v>
      </c>
      <c r="R153" s="221">
        <f>Q153*H153</f>
        <v>2.3808400000000001</v>
      </c>
      <c r="S153" s="221">
        <v>0</v>
      </c>
      <c r="T153" s="22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3" t="s">
        <v>547</v>
      </c>
      <c r="AT153" s="223" t="s">
        <v>137</v>
      </c>
      <c r="AU153" s="223" t="s">
        <v>80</v>
      </c>
      <c r="AY153" s="17" t="s">
        <v>135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7" t="s">
        <v>80</v>
      </c>
      <c r="BK153" s="224">
        <f>ROUND(I153*H153,2)</f>
        <v>0</v>
      </c>
      <c r="BL153" s="17" t="s">
        <v>547</v>
      </c>
      <c r="BM153" s="223" t="s">
        <v>1776</v>
      </c>
    </row>
    <row r="154" s="2" customFormat="1">
      <c r="A154" s="38"/>
      <c r="B154" s="39"/>
      <c r="C154" s="40"/>
      <c r="D154" s="225" t="s">
        <v>144</v>
      </c>
      <c r="E154" s="40"/>
      <c r="F154" s="226" t="s">
        <v>918</v>
      </c>
      <c r="G154" s="40"/>
      <c r="H154" s="40"/>
      <c r="I154" s="227"/>
      <c r="J154" s="40"/>
      <c r="K154" s="40"/>
      <c r="L154" s="44"/>
      <c r="M154" s="228"/>
      <c r="N154" s="229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144</v>
      </c>
      <c r="AU154" s="17" t="s">
        <v>80</v>
      </c>
    </row>
    <row r="155" s="2" customFormat="1" ht="24.15" customHeight="1">
      <c r="A155" s="38"/>
      <c r="B155" s="39"/>
      <c r="C155" s="212" t="s">
        <v>422</v>
      </c>
      <c r="D155" s="212" t="s">
        <v>137</v>
      </c>
      <c r="E155" s="213" t="s">
        <v>919</v>
      </c>
      <c r="F155" s="214" t="s">
        <v>920</v>
      </c>
      <c r="G155" s="215" t="s">
        <v>140</v>
      </c>
      <c r="H155" s="216">
        <v>7</v>
      </c>
      <c r="I155" s="217"/>
      <c r="J155" s="218">
        <f>ROUND(I155*H155,2)</f>
        <v>0</v>
      </c>
      <c r="K155" s="214" t="s">
        <v>141</v>
      </c>
      <c r="L155" s="44"/>
      <c r="M155" s="219" t="s">
        <v>19</v>
      </c>
      <c r="N155" s="220" t="s">
        <v>47</v>
      </c>
      <c r="O155" s="84"/>
      <c r="P155" s="221">
        <f>O155*H155</f>
        <v>0</v>
      </c>
      <c r="Q155" s="221">
        <v>0.14504</v>
      </c>
      <c r="R155" s="221">
        <f>Q155*H155</f>
        <v>1.01528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547</v>
      </c>
      <c r="AT155" s="223" t="s">
        <v>137</v>
      </c>
      <c r="AU155" s="223" t="s">
        <v>80</v>
      </c>
      <c r="AY155" s="17" t="s">
        <v>135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80</v>
      </c>
      <c r="BK155" s="224">
        <f>ROUND(I155*H155,2)</f>
        <v>0</v>
      </c>
      <c r="BL155" s="17" t="s">
        <v>547</v>
      </c>
      <c r="BM155" s="223" t="s">
        <v>1777</v>
      </c>
    </row>
    <row r="156" s="2" customFormat="1">
      <c r="A156" s="38"/>
      <c r="B156" s="39"/>
      <c r="C156" s="40"/>
      <c r="D156" s="225" t="s">
        <v>144</v>
      </c>
      <c r="E156" s="40"/>
      <c r="F156" s="226" t="s">
        <v>922</v>
      </c>
      <c r="G156" s="40"/>
      <c r="H156" s="40"/>
      <c r="I156" s="227"/>
      <c r="J156" s="40"/>
      <c r="K156" s="40"/>
      <c r="L156" s="44"/>
      <c r="M156" s="228"/>
      <c r="N156" s="229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144</v>
      </c>
      <c r="AU156" s="17" t="s">
        <v>80</v>
      </c>
    </row>
    <row r="157" s="2" customFormat="1" ht="24.15" customHeight="1">
      <c r="A157" s="38"/>
      <c r="B157" s="39"/>
      <c r="C157" s="212" t="s">
        <v>428</v>
      </c>
      <c r="D157" s="212" t="s">
        <v>137</v>
      </c>
      <c r="E157" s="213" t="s">
        <v>923</v>
      </c>
      <c r="F157" s="214" t="s">
        <v>924</v>
      </c>
      <c r="G157" s="215" t="s">
        <v>255</v>
      </c>
      <c r="H157" s="216">
        <v>2</v>
      </c>
      <c r="I157" s="217"/>
      <c r="J157" s="218">
        <f>ROUND(I157*H157,2)</f>
        <v>0</v>
      </c>
      <c r="K157" s="214" t="s">
        <v>141</v>
      </c>
      <c r="L157" s="44"/>
      <c r="M157" s="219" t="s">
        <v>19</v>
      </c>
      <c r="N157" s="220" t="s">
        <v>47</v>
      </c>
      <c r="O157" s="84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3" t="s">
        <v>547</v>
      </c>
      <c r="AT157" s="223" t="s">
        <v>137</v>
      </c>
      <c r="AU157" s="223" t="s">
        <v>80</v>
      </c>
      <c r="AY157" s="17" t="s">
        <v>135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7" t="s">
        <v>80</v>
      </c>
      <c r="BK157" s="224">
        <f>ROUND(I157*H157,2)</f>
        <v>0</v>
      </c>
      <c r="BL157" s="17" t="s">
        <v>547</v>
      </c>
      <c r="BM157" s="223" t="s">
        <v>1778</v>
      </c>
    </row>
    <row r="158" s="2" customFormat="1">
      <c r="A158" s="38"/>
      <c r="B158" s="39"/>
      <c r="C158" s="40"/>
      <c r="D158" s="225" t="s">
        <v>144</v>
      </c>
      <c r="E158" s="40"/>
      <c r="F158" s="226" t="s">
        <v>926</v>
      </c>
      <c r="G158" s="40"/>
      <c r="H158" s="40"/>
      <c r="I158" s="227"/>
      <c r="J158" s="40"/>
      <c r="K158" s="40"/>
      <c r="L158" s="44"/>
      <c r="M158" s="228"/>
      <c r="N158" s="229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144</v>
      </c>
      <c r="AU158" s="17" t="s">
        <v>80</v>
      </c>
    </row>
    <row r="159" s="2" customFormat="1" ht="16.5" customHeight="1">
      <c r="A159" s="38"/>
      <c r="B159" s="39"/>
      <c r="C159" s="212" t="s">
        <v>433</v>
      </c>
      <c r="D159" s="212" t="s">
        <v>137</v>
      </c>
      <c r="E159" s="213" t="s">
        <v>927</v>
      </c>
      <c r="F159" s="214" t="s">
        <v>928</v>
      </c>
      <c r="G159" s="215" t="s">
        <v>255</v>
      </c>
      <c r="H159" s="216">
        <v>2</v>
      </c>
      <c r="I159" s="217"/>
      <c r="J159" s="218">
        <f>ROUND(I159*H159,2)</f>
        <v>0</v>
      </c>
      <c r="K159" s="214" t="s">
        <v>141</v>
      </c>
      <c r="L159" s="44"/>
      <c r="M159" s="219" t="s">
        <v>19</v>
      </c>
      <c r="N159" s="220" t="s">
        <v>47</v>
      </c>
      <c r="O159" s="84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3" t="s">
        <v>547</v>
      </c>
      <c r="AT159" s="223" t="s">
        <v>137</v>
      </c>
      <c r="AU159" s="223" t="s">
        <v>80</v>
      </c>
      <c r="AY159" s="17" t="s">
        <v>135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7" t="s">
        <v>80</v>
      </c>
      <c r="BK159" s="224">
        <f>ROUND(I159*H159,2)</f>
        <v>0</v>
      </c>
      <c r="BL159" s="17" t="s">
        <v>547</v>
      </c>
      <c r="BM159" s="223" t="s">
        <v>1779</v>
      </c>
    </row>
    <row r="160" s="2" customFormat="1">
      <c r="A160" s="38"/>
      <c r="B160" s="39"/>
      <c r="C160" s="40"/>
      <c r="D160" s="225" t="s">
        <v>144</v>
      </c>
      <c r="E160" s="40"/>
      <c r="F160" s="226" t="s">
        <v>930</v>
      </c>
      <c r="G160" s="40"/>
      <c r="H160" s="40"/>
      <c r="I160" s="227"/>
      <c r="J160" s="40"/>
      <c r="K160" s="40"/>
      <c r="L160" s="44"/>
      <c r="M160" s="228"/>
      <c r="N160" s="229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144</v>
      </c>
      <c r="AU160" s="17" t="s">
        <v>80</v>
      </c>
    </row>
    <row r="161" s="2" customFormat="1" ht="24.15" customHeight="1">
      <c r="A161" s="38"/>
      <c r="B161" s="39"/>
      <c r="C161" s="212" t="s">
        <v>440</v>
      </c>
      <c r="D161" s="212" t="s">
        <v>137</v>
      </c>
      <c r="E161" s="213" t="s">
        <v>931</v>
      </c>
      <c r="F161" s="214" t="s">
        <v>932</v>
      </c>
      <c r="G161" s="215" t="s">
        <v>229</v>
      </c>
      <c r="H161" s="216">
        <v>2</v>
      </c>
      <c r="I161" s="217"/>
      <c r="J161" s="218">
        <f>ROUND(I161*H161,2)</f>
        <v>0</v>
      </c>
      <c r="K161" s="214" t="s">
        <v>141</v>
      </c>
      <c r="L161" s="44"/>
      <c r="M161" s="219" t="s">
        <v>19</v>
      </c>
      <c r="N161" s="220" t="s">
        <v>47</v>
      </c>
      <c r="O161" s="84"/>
      <c r="P161" s="221">
        <f>O161*H161</f>
        <v>0</v>
      </c>
      <c r="Q161" s="221">
        <v>2.0000000000000002E-05</v>
      </c>
      <c r="R161" s="221">
        <f>Q161*H161</f>
        <v>4.0000000000000003E-05</v>
      </c>
      <c r="S161" s="221">
        <v>0</v>
      </c>
      <c r="T161" s="22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547</v>
      </c>
      <c r="AT161" s="223" t="s">
        <v>137</v>
      </c>
      <c r="AU161" s="223" t="s">
        <v>80</v>
      </c>
      <c r="AY161" s="17" t="s">
        <v>135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80</v>
      </c>
      <c r="BK161" s="224">
        <f>ROUND(I161*H161,2)</f>
        <v>0</v>
      </c>
      <c r="BL161" s="17" t="s">
        <v>547</v>
      </c>
      <c r="BM161" s="223" t="s">
        <v>1780</v>
      </c>
    </row>
    <row r="162" s="2" customFormat="1">
      <c r="A162" s="38"/>
      <c r="B162" s="39"/>
      <c r="C162" s="40"/>
      <c r="D162" s="225" t="s">
        <v>144</v>
      </c>
      <c r="E162" s="40"/>
      <c r="F162" s="226" t="s">
        <v>934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144</v>
      </c>
      <c r="AU162" s="17" t="s">
        <v>80</v>
      </c>
    </row>
    <row r="163" s="2" customFormat="1" ht="16.5" customHeight="1">
      <c r="A163" s="38"/>
      <c r="B163" s="39"/>
      <c r="C163" s="264" t="s">
        <v>445</v>
      </c>
      <c r="D163" s="264" t="s">
        <v>301</v>
      </c>
      <c r="E163" s="265" t="s">
        <v>935</v>
      </c>
      <c r="F163" s="266" t="s">
        <v>936</v>
      </c>
      <c r="G163" s="267" t="s">
        <v>229</v>
      </c>
      <c r="H163" s="268">
        <v>2</v>
      </c>
      <c r="I163" s="269"/>
      <c r="J163" s="270">
        <f>ROUND(I163*H163,2)</f>
        <v>0</v>
      </c>
      <c r="K163" s="266" t="s">
        <v>141</v>
      </c>
      <c r="L163" s="271"/>
      <c r="M163" s="272" t="s">
        <v>19</v>
      </c>
      <c r="N163" s="273" t="s">
        <v>47</v>
      </c>
      <c r="O163" s="84"/>
      <c r="P163" s="221">
        <f>O163*H163</f>
        <v>0</v>
      </c>
      <c r="Q163" s="221">
        <v>0.0081399999999999997</v>
      </c>
      <c r="R163" s="221">
        <f>Q163*H163</f>
        <v>0.016279999999999999</v>
      </c>
      <c r="S163" s="221">
        <v>0</v>
      </c>
      <c r="T163" s="22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3" t="s">
        <v>937</v>
      </c>
      <c r="AT163" s="223" t="s">
        <v>301</v>
      </c>
      <c r="AU163" s="223" t="s">
        <v>80</v>
      </c>
      <c r="AY163" s="17" t="s">
        <v>135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7" t="s">
        <v>80</v>
      </c>
      <c r="BK163" s="224">
        <f>ROUND(I163*H163,2)</f>
        <v>0</v>
      </c>
      <c r="BL163" s="17" t="s">
        <v>547</v>
      </c>
      <c r="BM163" s="223" t="s">
        <v>1781</v>
      </c>
    </row>
    <row r="164" s="2" customFormat="1" ht="21.75" customHeight="1">
      <c r="A164" s="38"/>
      <c r="B164" s="39"/>
      <c r="C164" s="212" t="s">
        <v>452</v>
      </c>
      <c r="D164" s="212" t="s">
        <v>137</v>
      </c>
      <c r="E164" s="213" t="s">
        <v>939</v>
      </c>
      <c r="F164" s="214" t="s">
        <v>940</v>
      </c>
      <c r="G164" s="215" t="s">
        <v>229</v>
      </c>
      <c r="H164" s="216">
        <v>4</v>
      </c>
      <c r="I164" s="217"/>
      <c r="J164" s="218">
        <f>ROUND(I164*H164,2)</f>
        <v>0</v>
      </c>
      <c r="K164" s="214" t="s">
        <v>141</v>
      </c>
      <c r="L164" s="44"/>
      <c r="M164" s="219" t="s">
        <v>19</v>
      </c>
      <c r="N164" s="220" t="s">
        <v>47</v>
      </c>
      <c r="O164" s="84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3" t="s">
        <v>547</v>
      </c>
      <c r="AT164" s="223" t="s">
        <v>137</v>
      </c>
      <c r="AU164" s="223" t="s">
        <v>80</v>
      </c>
      <c r="AY164" s="17" t="s">
        <v>135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7" t="s">
        <v>80</v>
      </c>
      <c r="BK164" s="224">
        <f>ROUND(I164*H164,2)</f>
        <v>0</v>
      </c>
      <c r="BL164" s="17" t="s">
        <v>547</v>
      </c>
      <c r="BM164" s="223" t="s">
        <v>1782</v>
      </c>
    </row>
    <row r="165" s="2" customFormat="1">
      <c r="A165" s="38"/>
      <c r="B165" s="39"/>
      <c r="C165" s="40"/>
      <c r="D165" s="225" t="s">
        <v>144</v>
      </c>
      <c r="E165" s="40"/>
      <c r="F165" s="226" t="s">
        <v>942</v>
      </c>
      <c r="G165" s="40"/>
      <c r="H165" s="40"/>
      <c r="I165" s="227"/>
      <c r="J165" s="40"/>
      <c r="K165" s="40"/>
      <c r="L165" s="44"/>
      <c r="M165" s="228"/>
      <c r="N165" s="229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144</v>
      </c>
      <c r="AU165" s="17" t="s">
        <v>80</v>
      </c>
    </row>
    <row r="166" s="2" customFormat="1" ht="16.5" customHeight="1">
      <c r="A166" s="38"/>
      <c r="B166" s="39"/>
      <c r="C166" s="264" t="s">
        <v>457</v>
      </c>
      <c r="D166" s="264" t="s">
        <v>301</v>
      </c>
      <c r="E166" s="265" t="s">
        <v>943</v>
      </c>
      <c r="F166" s="266" t="s">
        <v>944</v>
      </c>
      <c r="G166" s="267" t="s">
        <v>229</v>
      </c>
      <c r="H166" s="268">
        <v>4</v>
      </c>
      <c r="I166" s="269"/>
      <c r="J166" s="270">
        <f>ROUND(I166*H166,2)</f>
        <v>0</v>
      </c>
      <c r="K166" s="266" t="s">
        <v>141</v>
      </c>
      <c r="L166" s="271"/>
      <c r="M166" s="272" t="s">
        <v>19</v>
      </c>
      <c r="N166" s="273" t="s">
        <v>47</v>
      </c>
      <c r="O166" s="84"/>
      <c r="P166" s="221">
        <f>O166*H166</f>
        <v>0</v>
      </c>
      <c r="Q166" s="221">
        <v>0.00019000000000000001</v>
      </c>
      <c r="R166" s="221">
        <f>Q166*H166</f>
        <v>0.00076000000000000004</v>
      </c>
      <c r="S166" s="221">
        <v>0</v>
      </c>
      <c r="T166" s="22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3" t="s">
        <v>937</v>
      </c>
      <c r="AT166" s="223" t="s">
        <v>301</v>
      </c>
      <c r="AU166" s="223" t="s">
        <v>80</v>
      </c>
      <c r="AY166" s="17" t="s">
        <v>135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7" t="s">
        <v>80</v>
      </c>
      <c r="BK166" s="224">
        <f>ROUND(I166*H166,2)</f>
        <v>0</v>
      </c>
      <c r="BL166" s="17" t="s">
        <v>547</v>
      </c>
      <c r="BM166" s="223" t="s">
        <v>1783</v>
      </c>
    </row>
    <row r="167" s="2" customFormat="1" ht="33" customHeight="1">
      <c r="A167" s="38"/>
      <c r="B167" s="39"/>
      <c r="C167" s="212" t="s">
        <v>462</v>
      </c>
      <c r="D167" s="212" t="s">
        <v>137</v>
      </c>
      <c r="E167" s="213" t="s">
        <v>982</v>
      </c>
      <c r="F167" s="214" t="s">
        <v>983</v>
      </c>
      <c r="G167" s="215" t="s">
        <v>229</v>
      </c>
      <c r="H167" s="216">
        <v>10</v>
      </c>
      <c r="I167" s="217"/>
      <c r="J167" s="218">
        <f>ROUND(I167*H167,2)</f>
        <v>0</v>
      </c>
      <c r="K167" s="214" t="s">
        <v>141</v>
      </c>
      <c r="L167" s="44"/>
      <c r="M167" s="219" t="s">
        <v>19</v>
      </c>
      <c r="N167" s="220" t="s">
        <v>47</v>
      </c>
      <c r="O167" s="84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3" t="s">
        <v>547</v>
      </c>
      <c r="AT167" s="223" t="s">
        <v>137</v>
      </c>
      <c r="AU167" s="223" t="s">
        <v>80</v>
      </c>
      <c r="AY167" s="17" t="s">
        <v>135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7" t="s">
        <v>80</v>
      </c>
      <c r="BK167" s="224">
        <f>ROUND(I167*H167,2)</f>
        <v>0</v>
      </c>
      <c r="BL167" s="17" t="s">
        <v>547</v>
      </c>
      <c r="BM167" s="223" t="s">
        <v>1784</v>
      </c>
    </row>
    <row r="168" s="2" customFormat="1">
      <c r="A168" s="38"/>
      <c r="B168" s="39"/>
      <c r="C168" s="40"/>
      <c r="D168" s="225" t="s">
        <v>144</v>
      </c>
      <c r="E168" s="40"/>
      <c r="F168" s="226" t="s">
        <v>985</v>
      </c>
      <c r="G168" s="40"/>
      <c r="H168" s="40"/>
      <c r="I168" s="227"/>
      <c r="J168" s="40"/>
      <c r="K168" s="40"/>
      <c r="L168" s="44"/>
      <c r="M168" s="228"/>
      <c r="N168" s="229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144</v>
      </c>
      <c r="AU168" s="17" t="s">
        <v>80</v>
      </c>
    </row>
    <row r="169" s="2" customFormat="1" ht="16.5" customHeight="1">
      <c r="A169" s="38"/>
      <c r="B169" s="39"/>
      <c r="C169" s="212" t="s">
        <v>467</v>
      </c>
      <c r="D169" s="212" t="s">
        <v>137</v>
      </c>
      <c r="E169" s="213" t="s">
        <v>986</v>
      </c>
      <c r="F169" s="214" t="s">
        <v>987</v>
      </c>
      <c r="G169" s="215" t="s">
        <v>140</v>
      </c>
      <c r="H169" s="216">
        <v>24</v>
      </c>
      <c r="I169" s="217"/>
      <c r="J169" s="218">
        <f>ROUND(I169*H169,2)</f>
        <v>0</v>
      </c>
      <c r="K169" s="214" t="s">
        <v>141</v>
      </c>
      <c r="L169" s="44"/>
      <c r="M169" s="219" t="s">
        <v>19</v>
      </c>
      <c r="N169" s="220" t="s">
        <v>47</v>
      </c>
      <c r="O169" s="84"/>
      <c r="P169" s="221">
        <f>O169*H169</f>
        <v>0</v>
      </c>
      <c r="Q169" s="221">
        <v>0.00084000000000000003</v>
      </c>
      <c r="R169" s="221">
        <f>Q169*H169</f>
        <v>0.020160000000000001</v>
      </c>
      <c r="S169" s="221">
        <v>0</v>
      </c>
      <c r="T169" s="22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3" t="s">
        <v>547</v>
      </c>
      <c r="AT169" s="223" t="s">
        <v>137</v>
      </c>
      <c r="AU169" s="223" t="s">
        <v>80</v>
      </c>
      <c r="AY169" s="17" t="s">
        <v>135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7" t="s">
        <v>80</v>
      </c>
      <c r="BK169" s="224">
        <f>ROUND(I169*H169,2)</f>
        <v>0</v>
      </c>
      <c r="BL169" s="17" t="s">
        <v>547</v>
      </c>
      <c r="BM169" s="223" t="s">
        <v>1785</v>
      </c>
    </row>
    <row r="170" s="2" customFormat="1">
      <c r="A170" s="38"/>
      <c r="B170" s="39"/>
      <c r="C170" s="40"/>
      <c r="D170" s="225" t="s">
        <v>144</v>
      </c>
      <c r="E170" s="40"/>
      <c r="F170" s="226" t="s">
        <v>989</v>
      </c>
      <c r="G170" s="40"/>
      <c r="H170" s="40"/>
      <c r="I170" s="227"/>
      <c r="J170" s="40"/>
      <c r="K170" s="40"/>
      <c r="L170" s="44"/>
      <c r="M170" s="228"/>
      <c r="N170" s="229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144</v>
      </c>
      <c r="AU170" s="17" t="s">
        <v>80</v>
      </c>
    </row>
    <row r="171" s="2" customFormat="1" ht="21.75" customHeight="1">
      <c r="A171" s="38"/>
      <c r="B171" s="39"/>
      <c r="C171" s="212" t="s">
        <v>472</v>
      </c>
      <c r="D171" s="212" t="s">
        <v>137</v>
      </c>
      <c r="E171" s="213" t="s">
        <v>955</v>
      </c>
      <c r="F171" s="214" t="s">
        <v>956</v>
      </c>
      <c r="G171" s="215" t="s">
        <v>229</v>
      </c>
      <c r="H171" s="216">
        <v>125</v>
      </c>
      <c r="I171" s="217"/>
      <c r="J171" s="218">
        <f>ROUND(I171*H171,2)</f>
        <v>0</v>
      </c>
      <c r="K171" s="214" t="s">
        <v>141</v>
      </c>
      <c r="L171" s="44"/>
      <c r="M171" s="219" t="s">
        <v>19</v>
      </c>
      <c r="N171" s="220" t="s">
        <v>47</v>
      </c>
      <c r="O171" s="84"/>
      <c r="P171" s="221">
        <f>O171*H171</f>
        <v>0</v>
      </c>
      <c r="Q171" s="221">
        <v>0.14000000000000001</v>
      </c>
      <c r="R171" s="221">
        <f>Q171*H171</f>
        <v>17.5</v>
      </c>
      <c r="S171" s="221">
        <v>0</v>
      </c>
      <c r="T171" s="22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3" t="s">
        <v>547</v>
      </c>
      <c r="AT171" s="223" t="s">
        <v>137</v>
      </c>
      <c r="AU171" s="223" t="s">
        <v>80</v>
      </c>
      <c r="AY171" s="17" t="s">
        <v>135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7" t="s">
        <v>80</v>
      </c>
      <c r="BK171" s="224">
        <f>ROUND(I171*H171,2)</f>
        <v>0</v>
      </c>
      <c r="BL171" s="17" t="s">
        <v>547</v>
      </c>
      <c r="BM171" s="223" t="s">
        <v>1786</v>
      </c>
    </row>
    <row r="172" s="2" customFormat="1">
      <c r="A172" s="38"/>
      <c r="B172" s="39"/>
      <c r="C172" s="40"/>
      <c r="D172" s="225" t="s">
        <v>144</v>
      </c>
      <c r="E172" s="40"/>
      <c r="F172" s="226" t="s">
        <v>958</v>
      </c>
      <c r="G172" s="40"/>
      <c r="H172" s="40"/>
      <c r="I172" s="227"/>
      <c r="J172" s="40"/>
      <c r="K172" s="40"/>
      <c r="L172" s="44"/>
      <c r="M172" s="228"/>
      <c r="N172" s="229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144</v>
      </c>
      <c r="AU172" s="17" t="s">
        <v>80</v>
      </c>
    </row>
    <row r="173" s="2" customFormat="1" ht="21.75" customHeight="1">
      <c r="A173" s="38"/>
      <c r="B173" s="39"/>
      <c r="C173" s="212" t="s">
        <v>477</v>
      </c>
      <c r="D173" s="212" t="s">
        <v>137</v>
      </c>
      <c r="E173" s="213" t="s">
        <v>990</v>
      </c>
      <c r="F173" s="214" t="s">
        <v>991</v>
      </c>
      <c r="G173" s="215" t="s">
        <v>229</v>
      </c>
      <c r="H173" s="216">
        <v>25</v>
      </c>
      <c r="I173" s="217"/>
      <c r="J173" s="218">
        <f>ROUND(I173*H173,2)</f>
        <v>0</v>
      </c>
      <c r="K173" s="214" t="s">
        <v>141</v>
      </c>
      <c r="L173" s="44"/>
      <c r="M173" s="219" t="s">
        <v>19</v>
      </c>
      <c r="N173" s="220" t="s">
        <v>47</v>
      </c>
      <c r="O173" s="84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3" t="s">
        <v>547</v>
      </c>
      <c r="AT173" s="223" t="s">
        <v>137</v>
      </c>
      <c r="AU173" s="223" t="s">
        <v>80</v>
      </c>
      <c r="AY173" s="17" t="s">
        <v>135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7" t="s">
        <v>80</v>
      </c>
      <c r="BK173" s="224">
        <f>ROUND(I173*H173,2)</f>
        <v>0</v>
      </c>
      <c r="BL173" s="17" t="s">
        <v>547</v>
      </c>
      <c r="BM173" s="223" t="s">
        <v>1787</v>
      </c>
    </row>
    <row r="174" s="2" customFormat="1">
      <c r="A174" s="38"/>
      <c r="B174" s="39"/>
      <c r="C174" s="40"/>
      <c r="D174" s="225" t="s">
        <v>144</v>
      </c>
      <c r="E174" s="40"/>
      <c r="F174" s="226" t="s">
        <v>993</v>
      </c>
      <c r="G174" s="40"/>
      <c r="H174" s="40"/>
      <c r="I174" s="227"/>
      <c r="J174" s="40"/>
      <c r="K174" s="40"/>
      <c r="L174" s="44"/>
      <c r="M174" s="228"/>
      <c r="N174" s="229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144</v>
      </c>
      <c r="AU174" s="17" t="s">
        <v>80</v>
      </c>
    </row>
    <row r="175" s="2" customFormat="1" ht="16.5" customHeight="1">
      <c r="A175" s="38"/>
      <c r="B175" s="39"/>
      <c r="C175" s="264" t="s">
        <v>482</v>
      </c>
      <c r="D175" s="264" t="s">
        <v>301</v>
      </c>
      <c r="E175" s="265" t="s">
        <v>994</v>
      </c>
      <c r="F175" s="266" t="s">
        <v>995</v>
      </c>
      <c r="G175" s="267" t="s">
        <v>229</v>
      </c>
      <c r="H175" s="268">
        <v>25</v>
      </c>
      <c r="I175" s="269"/>
      <c r="J175" s="270">
        <f>ROUND(I175*H175,2)</f>
        <v>0</v>
      </c>
      <c r="K175" s="266" t="s">
        <v>141</v>
      </c>
      <c r="L175" s="271"/>
      <c r="M175" s="272" t="s">
        <v>19</v>
      </c>
      <c r="N175" s="273" t="s">
        <v>47</v>
      </c>
      <c r="O175" s="84"/>
      <c r="P175" s="221">
        <f>O175*H175</f>
        <v>0</v>
      </c>
      <c r="Q175" s="221">
        <v>0.00068999999999999997</v>
      </c>
      <c r="R175" s="221">
        <f>Q175*H175</f>
        <v>0.017249999999999998</v>
      </c>
      <c r="S175" s="221">
        <v>0</v>
      </c>
      <c r="T175" s="22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3" t="s">
        <v>937</v>
      </c>
      <c r="AT175" s="223" t="s">
        <v>301</v>
      </c>
      <c r="AU175" s="223" t="s">
        <v>80</v>
      </c>
      <c r="AY175" s="17" t="s">
        <v>135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7" t="s">
        <v>80</v>
      </c>
      <c r="BK175" s="224">
        <f>ROUND(I175*H175,2)</f>
        <v>0</v>
      </c>
      <c r="BL175" s="17" t="s">
        <v>547</v>
      </c>
      <c r="BM175" s="223" t="s">
        <v>1788</v>
      </c>
    </row>
    <row r="176" s="2" customFormat="1" ht="24.15" customHeight="1">
      <c r="A176" s="38"/>
      <c r="B176" s="39"/>
      <c r="C176" s="212" t="s">
        <v>488</v>
      </c>
      <c r="D176" s="212" t="s">
        <v>137</v>
      </c>
      <c r="E176" s="213" t="s">
        <v>997</v>
      </c>
      <c r="F176" s="214" t="s">
        <v>998</v>
      </c>
      <c r="G176" s="215" t="s">
        <v>229</v>
      </c>
      <c r="H176" s="216">
        <v>10</v>
      </c>
      <c r="I176" s="217"/>
      <c r="J176" s="218">
        <f>ROUND(I176*H176,2)</f>
        <v>0</v>
      </c>
      <c r="K176" s="214" t="s">
        <v>141</v>
      </c>
      <c r="L176" s="44"/>
      <c r="M176" s="219" t="s">
        <v>19</v>
      </c>
      <c r="N176" s="220" t="s">
        <v>47</v>
      </c>
      <c r="O176" s="84"/>
      <c r="P176" s="221">
        <f>O176*H176</f>
        <v>0</v>
      </c>
      <c r="Q176" s="221">
        <v>0.13538</v>
      </c>
      <c r="R176" s="221">
        <f>Q176*H176</f>
        <v>1.3538000000000001</v>
      </c>
      <c r="S176" s="221">
        <v>0</v>
      </c>
      <c r="T176" s="22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3" t="s">
        <v>547</v>
      </c>
      <c r="AT176" s="223" t="s">
        <v>137</v>
      </c>
      <c r="AU176" s="223" t="s">
        <v>80</v>
      </c>
      <c r="AY176" s="17" t="s">
        <v>135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7" t="s">
        <v>80</v>
      </c>
      <c r="BK176" s="224">
        <f>ROUND(I176*H176,2)</f>
        <v>0</v>
      </c>
      <c r="BL176" s="17" t="s">
        <v>547</v>
      </c>
      <c r="BM176" s="223" t="s">
        <v>1789</v>
      </c>
    </row>
    <row r="177" s="2" customFormat="1">
      <c r="A177" s="38"/>
      <c r="B177" s="39"/>
      <c r="C177" s="40"/>
      <c r="D177" s="225" t="s">
        <v>144</v>
      </c>
      <c r="E177" s="40"/>
      <c r="F177" s="226" t="s">
        <v>1000</v>
      </c>
      <c r="G177" s="40"/>
      <c r="H177" s="40"/>
      <c r="I177" s="227"/>
      <c r="J177" s="40"/>
      <c r="K177" s="40"/>
      <c r="L177" s="44"/>
      <c r="M177" s="228"/>
      <c r="N177" s="229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144</v>
      </c>
      <c r="AU177" s="17" t="s">
        <v>80</v>
      </c>
    </row>
    <row r="178" s="2" customFormat="1" ht="16.5" customHeight="1">
      <c r="A178" s="38"/>
      <c r="B178" s="39"/>
      <c r="C178" s="212" t="s">
        <v>494</v>
      </c>
      <c r="D178" s="212" t="s">
        <v>137</v>
      </c>
      <c r="E178" s="213" t="s">
        <v>1001</v>
      </c>
      <c r="F178" s="214" t="s">
        <v>1002</v>
      </c>
      <c r="G178" s="215" t="s">
        <v>140</v>
      </c>
      <c r="H178" s="216">
        <v>24</v>
      </c>
      <c r="I178" s="217"/>
      <c r="J178" s="218">
        <f>ROUND(I178*H178,2)</f>
        <v>0</v>
      </c>
      <c r="K178" s="214" t="s">
        <v>141</v>
      </c>
      <c r="L178" s="44"/>
      <c r="M178" s="219" t="s">
        <v>19</v>
      </c>
      <c r="N178" s="220" t="s">
        <v>47</v>
      </c>
      <c r="O178" s="84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3" t="s">
        <v>547</v>
      </c>
      <c r="AT178" s="223" t="s">
        <v>137</v>
      </c>
      <c r="AU178" s="223" t="s">
        <v>80</v>
      </c>
      <c r="AY178" s="17" t="s">
        <v>135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7" t="s">
        <v>80</v>
      </c>
      <c r="BK178" s="224">
        <f>ROUND(I178*H178,2)</f>
        <v>0</v>
      </c>
      <c r="BL178" s="17" t="s">
        <v>547</v>
      </c>
      <c r="BM178" s="223" t="s">
        <v>1790</v>
      </c>
    </row>
    <row r="179" s="2" customFormat="1">
      <c r="A179" s="38"/>
      <c r="B179" s="39"/>
      <c r="C179" s="40"/>
      <c r="D179" s="225" t="s">
        <v>144</v>
      </c>
      <c r="E179" s="40"/>
      <c r="F179" s="226" t="s">
        <v>1004</v>
      </c>
      <c r="G179" s="40"/>
      <c r="H179" s="40"/>
      <c r="I179" s="227"/>
      <c r="J179" s="40"/>
      <c r="K179" s="40"/>
      <c r="L179" s="44"/>
      <c r="M179" s="228"/>
      <c r="N179" s="229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144</v>
      </c>
      <c r="AU179" s="17" t="s">
        <v>80</v>
      </c>
    </row>
    <row r="180" s="2" customFormat="1" ht="21.75" customHeight="1">
      <c r="A180" s="38"/>
      <c r="B180" s="39"/>
      <c r="C180" s="212" t="s">
        <v>501</v>
      </c>
      <c r="D180" s="212" t="s">
        <v>137</v>
      </c>
      <c r="E180" s="213" t="s">
        <v>966</v>
      </c>
      <c r="F180" s="214" t="s">
        <v>967</v>
      </c>
      <c r="G180" s="215" t="s">
        <v>229</v>
      </c>
      <c r="H180" s="216">
        <v>130</v>
      </c>
      <c r="I180" s="217"/>
      <c r="J180" s="218">
        <f>ROUND(I180*H180,2)</f>
        <v>0</v>
      </c>
      <c r="K180" s="214" t="s">
        <v>141</v>
      </c>
      <c r="L180" s="44"/>
      <c r="M180" s="219" t="s">
        <v>19</v>
      </c>
      <c r="N180" s="220" t="s">
        <v>47</v>
      </c>
      <c r="O180" s="84"/>
      <c r="P180" s="221">
        <f>O180*H180</f>
        <v>0</v>
      </c>
      <c r="Q180" s="221">
        <v>0.00077999999999999999</v>
      </c>
      <c r="R180" s="221">
        <f>Q180*H180</f>
        <v>0.1014</v>
      </c>
      <c r="S180" s="221">
        <v>0</v>
      </c>
      <c r="T180" s="22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3" t="s">
        <v>547</v>
      </c>
      <c r="AT180" s="223" t="s">
        <v>137</v>
      </c>
      <c r="AU180" s="223" t="s">
        <v>80</v>
      </c>
      <c r="AY180" s="17" t="s">
        <v>135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7" t="s">
        <v>80</v>
      </c>
      <c r="BK180" s="224">
        <f>ROUND(I180*H180,2)</f>
        <v>0</v>
      </c>
      <c r="BL180" s="17" t="s">
        <v>547</v>
      </c>
      <c r="BM180" s="223" t="s">
        <v>1791</v>
      </c>
    </row>
    <row r="181" s="2" customFormat="1">
      <c r="A181" s="38"/>
      <c r="B181" s="39"/>
      <c r="C181" s="40"/>
      <c r="D181" s="225" t="s">
        <v>144</v>
      </c>
      <c r="E181" s="40"/>
      <c r="F181" s="226" t="s">
        <v>969</v>
      </c>
      <c r="G181" s="40"/>
      <c r="H181" s="40"/>
      <c r="I181" s="227"/>
      <c r="J181" s="40"/>
      <c r="K181" s="40"/>
      <c r="L181" s="44"/>
      <c r="M181" s="228"/>
      <c r="N181" s="229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144</v>
      </c>
      <c r="AU181" s="17" t="s">
        <v>80</v>
      </c>
    </row>
    <row r="182" s="2" customFormat="1" ht="16.5" customHeight="1">
      <c r="A182" s="38"/>
      <c r="B182" s="39"/>
      <c r="C182" s="264" t="s">
        <v>506</v>
      </c>
      <c r="D182" s="264" t="s">
        <v>301</v>
      </c>
      <c r="E182" s="265" t="s">
        <v>970</v>
      </c>
      <c r="F182" s="266" t="s">
        <v>971</v>
      </c>
      <c r="G182" s="267" t="s">
        <v>229</v>
      </c>
      <c r="H182" s="268">
        <v>130</v>
      </c>
      <c r="I182" s="269"/>
      <c r="J182" s="270">
        <f>ROUND(I182*H182,2)</f>
        <v>0</v>
      </c>
      <c r="K182" s="266" t="s">
        <v>141</v>
      </c>
      <c r="L182" s="271"/>
      <c r="M182" s="272" t="s">
        <v>19</v>
      </c>
      <c r="N182" s="273" t="s">
        <v>47</v>
      </c>
      <c r="O182" s="84"/>
      <c r="P182" s="221">
        <f>O182*H182</f>
        <v>0</v>
      </c>
      <c r="Q182" s="221">
        <v>0.00077999999999999999</v>
      </c>
      <c r="R182" s="221">
        <f>Q182*H182</f>
        <v>0.1014</v>
      </c>
      <c r="S182" s="221">
        <v>0</v>
      </c>
      <c r="T182" s="22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3" t="s">
        <v>937</v>
      </c>
      <c r="AT182" s="223" t="s">
        <v>301</v>
      </c>
      <c r="AU182" s="223" t="s">
        <v>80</v>
      </c>
      <c r="AY182" s="17" t="s">
        <v>135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7" t="s">
        <v>80</v>
      </c>
      <c r="BK182" s="224">
        <f>ROUND(I182*H182,2)</f>
        <v>0</v>
      </c>
      <c r="BL182" s="17" t="s">
        <v>547</v>
      </c>
      <c r="BM182" s="223" t="s">
        <v>1792</v>
      </c>
    </row>
    <row r="183" s="2" customFormat="1" ht="33" customHeight="1">
      <c r="A183" s="38"/>
      <c r="B183" s="39"/>
      <c r="C183" s="212" t="s">
        <v>513</v>
      </c>
      <c r="D183" s="212" t="s">
        <v>137</v>
      </c>
      <c r="E183" s="213" t="s">
        <v>1005</v>
      </c>
      <c r="F183" s="214" t="s">
        <v>1006</v>
      </c>
      <c r="G183" s="215" t="s">
        <v>229</v>
      </c>
      <c r="H183" s="216">
        <v>10</v>
      </c>
      <c r="I183" s="217"/>
      <c r="J183" s="218">
        <f>ROUND(I183*H183,2)</f>
        <v>0</v>
      </c>
      <c r="K183" s="214" t="s">
        <v>141</v>
      </c>
      <c r="L183" s="44"/>
      <c r="M183" s="219" t="s">
        <v>19</v>
      </c>
      <c r="N183" s="220" t="s">
        <v>47</v>
      </c>
      <c r="O183" s="84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3" t="s">
        <v>547</v>
      </c>
      <c r="AT183" s="223" t="s">
        <v>137</v>
      </c>
      <c r="AU183" s="223" t="s">
        <v>80</v>
      </c>
      <c r="AY183" s="17" t="s">
        <v>135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7" t="s">
        <v>80</v>
      </c>
      <c r="BK183" s="224">
        <f>ROUND(I183*H183,2)</f>
        <v>0</v>
      </c>
      <c r="BL183" s="17" t="s">
        <v>547</v>
      </c>
      <c r="BM183" s="223" t="s">
        <v>1793</v>
      </c>
    </row>
    <row r="184" s="2" customFormat="1">
      <c r="A184" s="38"/>
      <c r="B184" s="39"/>
      <c r="C184" s="40"/>
      <c r="D184" s="225" t="s">
        <v>144</v>
      </c>
      <c r="E184" s="40"/>
      <c r="F184" s="226" t="s">
        <v>1008</v>
      </c>
      <c r="G184" s="40"/>
      <c r="H184" s="40"/>
      <c r="I184" s="227"/>
      <c r="J184" s="40"/>
      <c r="K184" s="40"/>
      <c r="L184" s="44"/>
      <c r="M184" s="228"/>
      <c r="N184" s="229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144</v>
      </c>
      <c r="AU184" s="17" t="s">
        <v>80</v>
      </c>
    </row>
    <row r="185" s="2" customFormat="1" ht="33" customHeight="1">
      <c r="A185" s="38"/>
      <c r="B185" s="39"/>
      <c r="C185" s="212" t="s">
        <v>518</v>
      </c>
      <c r="D185" s="212" t="s">
        <v>137</v>
      </c>
      <c r="E185" s="213" t="s">
        <v>951</v>
      </c>
      <c r="F185" s="214" t="s">
        <v>952</v>
      </c>
      <c r="G185" s="215" t="s">
        <v>229</v>
      </c>
      <c r="H185" s="216">
        <v>115</v>
      </c>
      <c r="I185" s="217"/>
      <c r="J185" s="218">
        <f>ROUND(I185*H185,2)</f>
        <v>0</v>
      </c>
      <c r="K185" s="214" t="s">
        <v>141</v>
      </c>
      <c r="L185" s="44"/>
      <c r="M185" s="219" t="s">
        <v>19</v>
      </c>
      <c r="N185" s="220" t="s">
        <v>47</v>
      </c>
      <c r="O185" s="84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3" t="s">
        <v>547</v>
      </c>
      <c r="AT185" s="223" t="s">
        <v>137</v>
      </c>
      <c r="AU185" s="223" t="s">
        <v>80</v>
      </c>
      <c r="AY185" s="17" t="s">
        <v>135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7" t="s">
        <v>80</v>
      </c>
      <c r="BK185" s="224">
        <f>ROUND(I185*H185,2)</f>
        <v>0</v>
      </c>
      <c r="BL185" s="17" t="s">
        <v>547</v>
      </c>
      <c r="BM185" s="223" t="s">
        <v>1794</v>
      </c>
    </row>
    <row r="186" s="2" customFormat="1">
      <c r="A186" s="38"/>
      <c r="B186" s="39"/>
      <c r="C186" s="40"/>
      <c r="D186" s="225" t="s">
        <v>144</v>
      </c>
      <c r="E186" s="40"/>
      <c r="F186" s="226" t="s">
        <v>954</v>
      </c>
      <c r="G186" s="40"/>
      <c r="H186" s="40"/>
      <c r="I186" s="227"/>
      <c r="J186" s="40"/>
      <c r="K186" s="40"/>
      <c r="L186" s="44"/>
      <c r="M186" s="228"/>
      <c r="N186" s="229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144</v>
      </c>
      <c r="AU186" s="17" t="s">
        <v>80</v>
      </c>
    </row>
    <row r="187" s="2" customFormat="1" ht="21.75" customHeight="1">
      <c r="A187" s="38"/>
      <c r="B187" s="39"/>
      <c r="C187" s="212" t="s">
        <v>524</v>
      </c>
      <c r="D187" s="212" t="s">
        <v>137</v>
      </c>
      <c r="E187" s="213" t="s">
        <v>959</v>
      </c>
      <c r="F187" s="214" t="s">
        <v>960</v>
      </c>
      <c r="G187" s="215" t="s">
        <v>229</v>
      </c>
      <c r="H187" s="216">
        <v>150</v>
      </c>
      <c r="I187" s="217"/>
      <c r="J187" s="218">
        <f>ROUND(I187*H187,2)</f>
        <v>0</v>
      </c>
      <c r="K187" s="214" t="s">
        <v>141</v>
      </c>
      <c r="L187" s="44"/>
      <c r="M187" s="219" t="s">
        <v>19</v>
      </c>
      <c r="N187" s="220" t="s">
        <v>47</v>
      </c>
      <c r="O187" s="84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3" t="s">
        <v>547</v>
      </c>
      <c r="AT187" s="223" t="s">
        <v>137</v>
      </c>
      <c r="AU187" s="223" t="s">
        <v>80</v>
      </c>
      <c r="AY187" s="17" t="s">
        <v>135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7" t="s">
        <v>80</v>
      </c>
      <c r="BK187" s="224">
        <f>ROUND(I187*H187,2)</f>
        <v>0</v>
      </c>
      <c r="BL187" s="17" t="s">
        <v>547</v>
      </c>
      <c r="BM187" s="223" t="s">
        <v>1795</v>
      </c>
    </row>
    <row r="188" s="2" customFormat="1">
      <c r="A188" s="38"/>
      <c r="B188" s="39"/>
      <c r="C188" s="40"/>
      <c r="D188" s="225" t="s">
        <v>144</v>
      </c>
      <c r="E188" s="40"/>
      <c r="F188" s="226" t="s">
        <v>962</v>
      </c>
      <c r="G188" s="40"/>
      <c r="H188" s="40"/>
      <c r="I188" s="227"/>
      <c r="J188" s="40"/>
      <c r="K188" s="40"/>
      <c r="L188" s="44"/>
      <c r="M188" s="228"/>
      <c r="N188" s="229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144</v>
      </c>
      <c r="AU188" s="17" t="s">
        <v>80</v>
      </c>
    </row>
    <row r="189" s="2" customFormat="1" ht="16.5" customHeight="1">
      <c r="A189" s="38"/>
      <c r="B189" s="39"/>
      <c r="C189" s="264" t="s">
        <v>529</v>
      </c>
      <c r="D189" s="264" t="s">
        <v>301</v>
      </c>
      <c r="E189" s="265" t="s">
        <v>963</v>
      </c>
      <c r="F189" s="266" t="s">
        <v>964</v>
      </c>
      <c r="G189" s="267" t="s">
        <v>229</v>
      </c>
      <c r="H189" s="268">
        <v>150</v>
      </c>
      <c r="I189" s="269"/>
      <c r="J189" s="270">
        <f>ROUND(I189*H189,2)</f>
        <v>0</v>
      </c>
      <c r="K189" s="266" t="s">
        <v>141</v>
      </c>
      <c r="L189" s="271"/>
      <c r="M189" s="272" t="s">
        <v>19</v>
      </c>
      <c r="N189" s="273" t="s">
        <v>47</v>
      </c>
      <c r="O189" s="84"/>
      <c r="P189" s="221">
        <f>O189*H189</f>
        <v>0</v>
      </c>
      <c r="Q189" s="221">
        <v>0.00029999999999999997</v>
      </c>
      <c r="R189" s="221">
        <f>Q189*H189</f>
        <v>0.044999999999999998</v>
      </c>
      <c r="S189" s="221">
        <v>0</v>
      </c>
      <c r="T189" s="22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3" t="s">
        <v>937</v>
      </c>
      <c r="AT189" s="223" t="s">
        <v>301</v>
      </c>
      <c r="AU189" s="223" t="s">
        <v>80</v>
      </c>
      <c r="AY189" s="17" t="s">
        <v>135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7" t="s">
        <v>80</v>
      </c>
      <c r="BK189" s="224">
        <f>ROUND(I189*H189,2)</f>
        <v>0</v>
      </c>
      <c r="BL189" s="17" t="s">
        <v>547</v>
      </c>
      <c r="BM189" s="223" t="s">
        <v>1796</v>
      </c>
    </row>
    <row r="190" s="2" customFormat="1" ht="33" customHeight="1">
      <c r="A190" s="38"/>
      <c r="B190" s="39"/>
      <c r="C190" s="212" t="s">
        <v>534</v>
      </c>
      <c r="D190" s="212" t="s">
        <v>137</v>
      </c>
      <c r="E190" s="213" t="s">
        <v>974</v>
      </c>
      <c r="F190" s="214" t="s">
        <v>975</v>
      </c>
      <c r="G190" s="215" t="s">
        <v>229</v>
      </c>
      <c r="H190" s="216">
        <v>115</v>
      </c>
      <c r="I190" s="217"/>
      <c r="J190" s="218">
        <f>ROUND(I190*H190,2)</f>
        <v>0</v>
      </c>
      <c r="K190" s="214" t="s">
        <v>141</v>
      </c>
      <c r="L190" s="44"/>
      <c r="M190" s="219" t="s">
        <v>19</v>
      </c>
      <c r="N190" s="220" t="s">
        <v>47</v>
      </c>
      <c r="O190" s="84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3" t="s">
        <v>547</v>
      </c>
      <c r="AT190" s="223" t="s">
        <v>137</v>
      </c>
      <c r="AU190" s="223" t="s">
        <v>80</v>
      </c>
      <c r="AY190" s="17" t="s">
        <v>135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7" t="s">
        <v>80</v>
      </c>
      <c r="BK190" s="224">
        <f>ROUND(I190*H190,2)</f>
        <v>0</v>
      </c>
      <c r="BL190" s="17" t="s">
        <v>547</v>
      </c>
      <c r="BM190" s="223" t="s">
        <v>1797</v>
      </c>
    </row>
    <row r="191" s="2" customFormat="1">
      <c r="A191" s="38"/>
      <c r="B191" s="39"/>
      <c r="C191" s="40"/>
      <c r="D191" s="225" t="s">
        <v>144</v>
      </c>
      <c r="E191" s="40"/>
      <c r="F191" s="226" t="s">
        <v>977</v>
      </c>
      <c r="G191" s="40"/>
      <c r="H191" s="40"/>
      <c r="I191" s="227"/>
      <c r="J191" s="40"/>
      <c r="K191" s="40"/>
      <c r="L191" s="44"/>
      <c r="M191" s="228"/>
      <c r="N191" s="229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144</v>
      </c>
      <c r="AU191" s="17" t="s">
        <v>80</v>
      </c>
    </row>
    <row r="192" s="2" customFormat="1" ht="16.5" customHeight="1">
      <c r="A192" s="38"/>
      <c r="B192" s="39"/>
      <c r="C192" s="212" t="s">
        <v>538</v>
      </c>
      <c r="D192" s="212" t="s">
        <v>137</v>
      </c>
      <c r="E192" s="213" t="s">
        <v>978</v>
      </c>
      <c r="F192" s="214" t="s">
        <v>979</v>
      </c>
      <c r="G192" s="215" t="s">
        <v>140</v>
      </c>
      <c r="H192" s="216">
        <v>40.25</v>
      </c>
      <c r="I192" s="217"/>
      <c r="J192" s="218">
        <f>ROUND(I192*H192,2)</f>
        <v>0</v>
      </c>
      <c r="K192" s="214" t="s">
        <v>141</v>
      </c>
      <c r="L192" s="44"/>
      <c r="M192" s="219" t="s">
        <v>19</v>
      </c>
      <c r="N192" s="220" t="s">
        <v>47</v>
      </c>
      <c r="O192" s="84"/>
      <c r="P192" s="221">
        <f>O192*H192</f>
        <v>0</v>
      </c>
      <c r="Q192" s="221">
        <v>3.0000000000000001E-05</v>
      </c>
      <c r="R192" s="221">
        <f>Q192*H192</f>
        <v>0.0012075</v>
      </c>
      <c r="S192" s="221">
        <v>0</v>
      </c>
      <c r="T192" s="22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3" t="s">
        <v>547</v>
      </c>
      <c r="AT192" s="223" t="s">
        <v>137</v>
      </c>
      <c r="AU192" s="223" t="s">
        <v>80</v>
      </c>
      <c r="AY192" s="17" t="s">
        <v>135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7" t="s">
        <v>80</v>
      </c>
      <c r="BK192" s="224">
        <f>ROUND(I192*H192,2)</f>
        <v>0</v>
      </c>
      <c r="BL192" s="17" t="s">
        <v>547</v>
      </c>
      <c r="BM192" s="223" t="s">
        <v>1798</v>
      </c>
    </row>
    <row r="193" s="2" customFormat="1">
      <c r="A193" s="38"/>
      <c r="B193" s="39"/>
      <c r="C193" s="40"/>
      <c r="D193" s="225" t="s">
        <v>144</v>
      </c>
      <c r="E193" s="40"/>
      <c r="F193" s="226" t="s">
        <v>981</v>
      </c>
      <c r="G193" s="40"/>
      <c r="H193" s="40"/>
      <c r="I193" s="227"/>
      <c r="J193" s="40"/>
      <c r="K193" s="40"/>
      <c r="L193" s="44"/>
      <c r="M193" s="228"/>
      <c r="N193" s="229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144</v>
      </c>
      <c r="AU193" s="17" t="s">
        <v>80</v>
      </c>
    </row>
    <row r="194" s="2" customFormat="1" ht="21.75" customHeight="1">
      <c r="A194" s="38"/>
      <c r="B194" s="39"/>
      <c r="C194" s="212" t="s">
        <v>547</v>
      </c>
      <c r="D194" s="212" t="s">
        <v>137</v>
      </c>
      <c r="E194" s="213" t="s">
        <v>1009</v>
      </c>
      <c r="F194" s="214" t="s">
        <v>1010</v>
      </c>
      <c r="G194" s="215" t="s">
        <v>304</v>
      </c>
      <c r="H194" s="216">
        <v>5.04</v>
      </c>
      <c r="I194" s="217"/>
      <c r="J194" s="218">
        <f>ROUND(I194*H194,2)</f>
        <v>0</v>
      </c>
      <c r="K194" s="214" t="s">
        <v>141</v>
      </c>
      <c r="L194" s="44"/>
      <c r="M194" s="219" t="s">
        <v>19</v>
      </c>
      <c r="N194" s="220" t="s">
        <v>47</v>
      </c>
      <c r="O194" s="84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3" t="s">
        <v>547</v>
      </c>
      <c r="AT194" s="223" t="s">
        <v>137</v>
      </c>
      <c r="AU194" s="223" t="s">
        <v>80</v>
      </c>
      <c r="AY194" s="17" t="s">
        <v>135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7" t="s">
        <v>80</v>
      </c>
      <c r="BK194" s="224">
        <f>ROUND(I194*H194,2)</f>
        <v>0</v>
      </c>
      <c r="BL194" s="17" t="s">
        <v>547</v>
      </c>
      <c r="BM194" s="223" t="s">
        <v>1799</v>
      </c>
    </row>
    <row r="195" s="2" customFormat="1">
      <c r="A195" s="38"/>
      <c r="B195" s="39"/>
      <c r="C195" s="40"/>
      <c r="D195" s="225" t="s">
        <v>144</v>
      </c>
      <c r="E195" s="40"/>
      <c r="F195" s="226" t="s">
        <v>1012</v>
      </c>
      <c r="G195" s="40"/>
      <c r="H195" s="40"/>
      <c r="I195" s="227"/>
      <c r="J195" s="40"/>
      <c r="K195" s="40"/>
      <c r="L195" s="44"/>
      <c r="M195" s="228"/>
      <c r="N195" s="229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144</v>
      </c>
      <c r="AU195" s="17" t="s">
        <v>80</v>
      </c>
    </row>
    <row r="196" s="2" customFormat="1" ht="24.15" customHeight="1">
      <c r="A196" s="38"/>
      <c r="B196" s="39"/>
      <c r="C196" s="212" t="s">
        <v>552</v>
      </c>
      <c r="D196" s="212" t="s">
        <v>137</v>
      </c>
      <c r="E196" s="213" t="s">
        <v>1013</v>
      </c>
      <c r="F196" s="214" t="s">
        <v>1014</v>
      </c>
      <c r="G196" s="215" t="s">
        <v>304</v>
      </c>
      <c r="H196" s="216">
        <v>100.8</v>
      </c>
      <c r="I196" s="217"/>
      <c r="J196" s="218">
        <f>ROUND(I196*H196,2)</f>
        <v>0</v>
      </c>
      <c r="K196" s="214" t="s">
        <v>141</v>
      </c>
      <c r="L196" s="44"/>
      <c r="M196" s="219" t="s">
        <v>19</v>
      </c>
      <c r="N196" s="220" t="s">
        <v>47</v>
      </c>
      <c r="O196" s="84"/>
      <c r="P196" s="221">
        <f>O196*H196</f>
        <v>0</v>
      </c>
      <c r="Q196" s="221">
        <v>0</v>
      </c>
      <c r="R196" s="221">
        <f>Q196*H196</f>
        <v>0</v>
      </c>
      <c r="S196" s="221">
        <v>0</v>
      </c>
      <c r="T196" s="22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3" t="s">
        <v>547</v>
      </c>
      <c r="AT196" s="223" t="s">
        <v>137</v>
      </c>
      <c r="AU196" s="223" t="s">
        <v>80</v>
      </c>
      <c r="AY196" s="17" t="s">
        <v>135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7" t="s">
        <v>80</v>
      </c>
      <c r="BK196" s="224">
        <f>ROUND(I196*H196,2)</f>
        <v>0</v>
      </c>
      <c r="BL196" s="17" t="s">
        <v>547</v>
      </c>
      <c r="BM196" s="223" t="s">
        <v>1800</v>
      </c>
    </row>
    <row r="197" s="2" customFormat="1">
      <c r="A197" s="38"/>
      <c r="B197" s="39"/>
      <c r="C197" s="40"/>
      <c r="D197" s="225" t="s">
        <v>144</v>
      </c>
      <c r="E197" s="40"/>
      <c r="F197" s="226" t="s">
        <v>1016</v>
      </c>
      <c r="G197" s="40"/>
      <c r="H197" s="40"/>
      <c r="I197" s="227"/>
      <c r="J197" s="40"/>
      <c r="K197" s="40"/>
      <c r="L197" s="44"/>
      <c r="M197" s="228"/>
      <c r="N197" s="229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144</v>
      </c>
      <c r="AU197" s="17" t="s">
        <v>80</v>
      </c>
    </row>
    <row r="198" s="2" customFormat="1" ht="24.15" customHeight="1">
      <c r="A198" s="38"/>
      <c r="B198" s="39"/>
      <c r="C198" s="212" t="s">
        <v>560</v>
      </c>
      <c r="D198" s="212" t="s">
        <v>137</v>
      </c>
      <c r="E198" s="213" t="s">
        <v>1017</v>
      </c>
      <c r="F198" s="214" t="s">
        <v>753</v>
      </c>
      <c r="G198" s="215" t="s">
        <v>304</v>
      </c>
      <c r="H198" s="216">
        <v>2.52</v>
      </c>
      <c r="I198" s="217"/>
      <c r="J198" s="218">
        <f>ROUND(I198*H198,2)</f>
        <v>0</v>
      </c>
      <c r="K198" s="214" t="s">
        <v>141</v>
      </c>
      <c r="L198" s="44"/>
      <c r="M198" s="219" t="s">
        <v>19</v>
      </c>
      <c r="N198" s="220" t="s">
        <v>47</v>
      </c>
      <c r="O198" s="84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3" t="s">
        <v>547</v>
      </c>
      <c r="AT198" s="223" t="s">
        <v>137</v>
      </c>
      <c r="AU198" s="223" t="s">
        <v>80</v>
      </c>
      <c r="AY198" s="17" t="s">
        <v>135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7" t="s">
        <v>80</v>
      </c>
      <c r="BK198" s="224">
        <f>ROUND(I198*H198,2)</f>
        <v>0</v>
      </c>
      <c r="BL198" s="17" t="s">
        <v>547</v>
      </c>
      <c r="BM198" s="223" t="s">
        <v>1801</v>
      </c>
    </row>
    <row r="199" s="2" customFormat="1">
      <c r="A199" s="38"/>
      <c r="B199" s="39"/>
      <c r="C199" s="40"/>
      <c r="D199" s="225" t="s">
        <v>144</v>
      </c>
      <c r="E199" s="40"/>
      <c r="F199" s="226" t="s">
        <v>1019</v>
      </c>
      <c r="G199" s="40"/>
      <c r="H199" s="40"/>
      <c r="I199" s="227"/>
      <c r="J199" s="40"/>
      <c r="K199" s="40"/>
      <c r="L199" s="44"/>
      <c r="M199" s="228"/>
      <c r="N199" s="229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144</v>
      </c>
      <c r="AU199" s="17" t="s">
        <v>80</v>
      </c>
    </row>
    <row r="200" s="2" customFormat="1" ht="24.15" customHeight="1">
      <c r="A200" s="38"/>
      <c r="B200" s="39"/>
      <c r="C200" s="212" t="s">
        <v>569</v>
      </c>
      <c r="D200" s="212" t="s">
        <v>137</v>
      </c>
      <c r="E200" s="213" t="s">
        <v>1020</v>
      </c>
      <c r="F200" s="214" t="s">
        <v>763</v>
      </c>
      <c r="G200" s="215" t="s">
        <v>304</v>
      </c>
      <c r="H200" s="216">
        <v>2.52</v>
      </c>
      <c r="I200" s="217"/>
      <c r="J200" s="218">
        <f>ROUND(I200*H200,2)</f>
        <v>0</v>
      </c>
      <c r="K200" s="214" t="s">
        <v>141</v>
      </c>
      <c r="L200" s="44"/>
      <c r="M200" s="219" t="s">
        <v>19</v>
      </c>
      <c r="N200" s="220" t="s">
        <v>47</v>
      </c>
      <c r="O200" s="84"/>
      <c r="P200" s="221">
        <f>O200*H200</f>
        <v>0</v>
      </c>
      <c r="Q200" s="221">
        <v>0</v>
      </c>
      <c r="R200" s="221">
        <f>Q200*H200</f>
        <v>0</v>
      </c>
      <c r="S200" s="221">
        <v>0</v>
      </c>
      <c r="T200" s="222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3" t="s">
        <v>547</v>
      </c>
      <c r="AT200" s="223" t="s">
        <v>137</v>
      </c>
      <c r="AU200" s="223" t="s">
        <v>80</v>
      </c>
      <c r="AY200" s="17" t="s">
        <v>135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7" t="s">
        <v>80</v>
      </c>
      <c r="BK200" s="224">
        <f>ROUND(I200*H200,2)</f>
        <v>0</v>
      </c>
      <c r="BL200" s="17" t="s">
        <v>547</v>
      </c>
      <c r="BM200" s="223" t="s">
        <v>1802</v>
      </c>
    </row>
    <row r="201" s="2" customFormat="1">
      <c r="A201" s="38"/>
      <c r="B201" s="39"/>
      <c r="C201" s="40"/>
      <c r="D201" s="225" t="s">
        <v>144</v>
      </c>
      <c r="E201" s="40"/>
      <c r="F201" s="226" t="s">
        <v>1022</v>
      </c>
      <c r="G201" s="40"/>
      <c r="H201" s="40"/>
      <c r="I201" s="227"/>
      <c r="J201" s="40"/>
      <c r="K201" s="40"/>
      <c r="L201" s="44"/>
      <c r="M201" s="228"/>
      <c r="N201" s="229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144</v>
      </c>
      <c r="AU201" s="17" t="s">
        <v>80</v>
      </c>
    </row>
    <row r="202" s="2" customFormat="1" ht="24.15" customHeight="1">
      <c r="A202" s="38"/>
      <c r="B202" s="39"/>
      <c r="C202" s="212" t="s">
        <v>575</v>
      </c>
      <c r="D202" s="212" t="s">
        <v>137</v>
      </c>
      <c r="E202" s="213" t="s">
        <v>1023</v>
      </c>
      <c r="F202" s="214" t="s">
        <v>310</v>
      </c>
      <c r="G202" s="215" t="s">
        <v>304</v>
      </c>
      <c r="H202" s="216">
        <v>12.050000000000001</v>
      </c>
      <c r="I202" s="217"/>
      <c r="J202" s="218">
        <f>ROUND(I202*H202,2)</f>
        <v>0</v>
      </c>
      <c r="K202" s="214" t="s">
        <v>141</v>
      </c>
      <c r="L202" s="44"/>
      <c r="M202" s="219" t="s">
        <v>19</v>
      </c>
      <c r="N202" s="220" t="s">
        <v>47</v>
      </c>
      <c r="O202" s="84"/>
      <c r="P202" s="221">
        <f>O202*H202</f>
        <v>0</v>
      </c>
      <c r="Q202" s="221">
        <v>0</v>
      </c>
      <c r="R202" s="221">
        <f>Q202*H202</f>
        <v>0</v>
      </c>
      <c r="S202" s="221">
        <v>0</v>
      </c>
      <c r="T202" s="22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3" t="s">
        <v>547</v>
      </c>
      <c r="AT202" s="223" t="s">
        <v>137</v>
      </c>
      <c r="AU202" s="223" t="s">
        <v>80</v>
      </c>
      <c r="AY202" s="17" t="s">
        <v>135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7" t="s">
        <v>80</v>
      </c>
      <c r="BK202" s="224">
        <f>ROUND(I202*H202,2)</f>
        <v>0</v>
      </c>
      <c r="BL202" s="17" t="s">
        <v>547</v>
      </c>
      <c r="BM202" s="223" t="s">
        <v>1803</v>
      </c>
    </row>
    <row r="203" s="2" customFormat="1">
      <c r="A203" s="38"/>
      <c r="B203" s="39"/>
      <c r="C203" s="40"/>
      <c r="D203" s="225" t="s">
        <v>144</v>
      </c>
      <c r="E203" s="40"/>
      <c r="F203" s="226" t="s">
        <v>1025</v>
      </c>
      <c r="G203" s="40"/>
      <c r="H203" s="40"/>
      <c r="I203" s="227"/>
      <c r="J203" s="40"/>
      <c r="K203" s="40"/>
      <c r="L203" s="44"/>
      <c r="M203" s="228"/>
      <c r="N203" s="229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144</v>
      </c>
      <c r="AU203" s="17" t="s">
        <v>80</v>
      </c>
    </row>
    <row r="204" s="2" customFormat="1" ht="24.15" customHeight="1">
      <c r="A204" s="38"/>
      <c r="B204" s="39"/>
      <c r="C204" s="212" t="s">
        <v>580</v>
      </c>
      <c r="D204" s="212" t="s">
        <v>137</v>
      </c>
      <c r="E204" s="213" t="s">
        <v>1026</v>
      </c>
      <c r="F204" s="214" t="s">
        <v>1027</v>
      </c>
      <c r="G204" s="215" t="s">
        <v>255</v>
      </c>
      <c r="H204" s="216">
        <v>7.0899999999999999</v>
      </c>
      <c r="I204" s="217"/>
      <c r="J204" s="218">
        <f>ROUND(I204*H204,2)</f>
        <v>0</v>
      </c>
      <c r="K204" s="214" t="s">
        <v>141</v>
      </c>
      <c r="L204" s="44"/>
      <c r="M204" s="219" t="s">
        <v>19</v>
      </c>
      <c r="N204" s="220" t="s">
        <v>47</v>
      </c>
      <c r="O204" s="84"/>
      <c r="P204" s="221">
        <f>O204*H204</f>
        <v>0</v>
      </c>
      <c r="Q204" s="221">
        <v>0</v>
      </c>
      <c r="R204" s="221">
        <f>Q204*H204</f>
        <v>0</v>
      </c>
      <c r="S204" s="221">
        <v>0</v>
      </c>
      <c r="T204" s="222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3" t="s">
        <v>547</v>
      </c>
      <c r="AT204" s="223" t="s">
        <v>137</v>
      </c>
      <c r="AU204" s="223" t="s">
        <v>80</v>
      </c>
      <c r="AY204" s="17" t="s">
        <v>135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7" t="s">
        <v>80</v>
      </c>
      <c r="BK204" s="224">
        <f>ROUND(I204*H204,2)</f>
        <v>0</v>
      </c>
      <c r="BL204" s="17" t="s">
        <v>547</v>
      </c>
      <c r="BM204" s="223" t="s">
        <v>1804</v>
      </c>
    </row>
    <row r="205" s="2" customFormat="1">
      <c r="A205" s="38"/>
      <c r="B205" s="39"/>
      <c r="C205" s="40"/>
      <c r="D205" s="225" t="s">
        <v>144</v>
      </c>
      <c r="E205" s="40"/>
      <c r="F205" s="226" t="s">
        <v>1029</v>
      </c>
      <c r="G205" s="40"/>
      <c r="H205" s="40"/>
      <c r="I205" s="227"/>
      <c r="J205" s="40"/>
      <c r="K205" s="40"/>
      <c r="L205" s="44"/>
      <c r="M205" s="228"/>
      <c r="N205" s="229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144</v>
      </c>
      <c r="AU205" s="17" t="s">
        <v>80</v>
      </c>
    </row>
    <row r="206" s="2" customFormat="1" ht="33" customHeight="1">
      <c r="A206" s="38"/>
      <c r="B206" s="39"/>
      <c r="C206" s="212" t="s">
        <v>586</v>
      </c>
      <c r="D206" s="212" t="s">
        <v>137</v>
      </c>
      <c r="E206" s="213" t="s">
        <v>1030</v>
      </c>
      <c r="F206" s="214" t="s">
        <v>1031</v>
      </c>
      <c r="G206" s="215" t="s">
        <v>255</v>
      </c>
      <c r="H206" s="216">
        <v>141.75</v>
      </c>
      <c r="I206" s="217"/>
      <c r="J206" s="218">
        <f>ROUND(I206*H206,2)</f>
        <v>0</v>
      </c>
      <c r="K206" s="214" t="s">
        <v>141</v>
      </c>
      <c r="L206" s="44"/>
      <c r="M206" s="219" t="s">
        <v>19</v>
      </c>
      <c r="N206" s="220" t="s">
        <v>47</v>
      </c>
      <c r="O206" s="84"/>
      <c r="P206" s="221">
        <f>O206*H206</f>
        <v>0</v>
      </c>
      <c r="Q206" s="221">
        <v>0</v>
      </c>
      <c r="R206" s="221">
        <f>Q206*H206</f>
        <v>0</v>
      </c>
      <c r="S206" s="221">
        <v>0</v>
      </c>
      <c r="T206" s="222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3" t="s">
        <v>547</v>
      </c>
      <c r="AT206" s="223" t="s">
        <v>137</v>
      </c>
      <c r="AU206" s="223" t="s">
        <v>80</v>
      </c>
      <c r="AY206" s="17" t="s">
        <v>135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7" t="s">
        <v>80</v>
      </c>
      <c r="BK206" s="224">
        <f>ROUND(I206*H206,2)</f>
        <v>0</v>
      </c>
      <c r="BL206" s="17" t="s">
        <v>547</v>
      </c>
      <c r="BM206" s="223" t="s">
        <v>1805</v>
      </c>
    </row>
    <row r="207" s="2" customFormat="1">
      <c r="A207" s="38"/>
      <c r="B207" s="39"/>
      <c r="C207" s="40"/>
      <c r="D207" s="225" t="s">
        <v>144</v>
      </c>
      <c r="E207" s="40"/>
      <c r="F207" s="226" t="s">
        <v>1033</v>
      </c>
      <c r="G207" s="40"/>
      <c r="H207" s="40"/>
      <c r="I207" s="227"/>
      <c r="J207" s="40"/>
      <c r="K207" s="40"/>
      <c r="L207" s="44"/>
      <c r="M207" s="228"/>
      <c r="N207" s="229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144</v>
      </c>
      <c r="AU207" s="17" t="s">
        <v>80</v>
      </c>
    </row>
    <row r="208" s="2" customFormat="1" ht="16.5" customHeight="1">
      <c r="A208" s="38"/>
      <c r="B208" s="39"/>
      <c r="C208" s="264" t="s">
        <v>590</v>
      </c>
      <c r="D208" s="264" t="s">
        <v>301</v>
      </c>
      <c r="E208" s="265" t="s">
        <v>1034</v>
      </c>
      <c r="F208" s="266" t="s">
        <v>1035</v>
      </c>
      <c r="G208" s="267" t="s">
        <v>1036</v>
      </c>
      <c r="H208" s="278"/>
      <c r="I208" s="269"/>
      <c r="J208" s="270">
        <f>ROUND(I208*H208,2)</f>
        <v>0</v>
      </c>
      <c r="K208" s="266" t="s">
        <v>19</v>
      </c>
      <c r="L208" s="271"/>
      <c r="M208" s="272" t="s">
        <v>19</v>
      </c>
      <c r="N208" s="273" t="s">
        <v>47</v>
      </c>
      <c r="O208" s="84"/>
      <c r="P208" s="221">
        <f>O208*H208</f>
        <v>0</v>
      </c>
      <c r="Q208" s="221">
        <v>0</v>
      </c>
      <c r="R208" s="221">
        <f>Q208*H208</f>
        <v>0</v>
      </c>
      <c r="S208" s="221">
        <v>0</v>
      </c>
      <c r="T208" s="222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3" t="s">
        <v>191</v>
      </c>
      <c r="AT208" s="223" t="s">
        <v>301</v>
      </c>
      <c r="AU208" s="223" t="s">
        <v>80</v>
      </c>
      <c r="AY208" s="17" t="s">
        <v>135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7" t="s">
        <v>80</v>
      </c>
      <c r="BK208" s="224">
        <f>ROUND(I208*H208,2)</f>
        <v>0</v>
      </c>
      <c r="BL208" s="17" t="s">
        <v>142</v>
      </c>
      <c r="BM208" s="223" t="s">
        <v>1806</v>
      </c>
    </row>
    <row r="209" s="2" customFormat="1" ht="16.5" customHeight="1">
      <c r="A209" s="38"/>
      <c r="B209" s="39"/>
      <c r="C209" s="212" t="s">
        <v>597</v>
      </c>
      <c r="D209" s="212" t="s">
        <v>137</v>
      </c>
      <c r="E209" s="213" t="s">
        <v>1038</v>
      </c>
      <c r="F209" s="214" t="s">
        <v>1039</v>
      </c>
      <c r="G209" s="215" t="s">
        <v>1036</v>
      </c>
      <c r="H209" s="279"/>
      <c r="I209" s="217"/>
      <c r="J209" s="218">
        <f>ROUND(I209*H209,2)</f>
        <v>0</v>
      </c>
      <c r="K209" s="214" t="s">
        <v>19</v>
      </c>
      <c r="L209" s="44"/>
      <c r="M209" s="219" t="s">
        <v>19</v>
      </c>
      <c r="N209" s="220" t="s">
        <v>47</v>
      </c>
      <c r="O209" s="84"/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3" t="s">
        <v>142</v>
      </c>
      <c r="AT209" s="223" t="s">
        <v>137</v>
      </c>
      <c r="AU209" s="223" t="s">
        <v>80</v>
      </c>
      <c r="AY209" s="17" t="s">
        <v>135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7" t="s">
        <v>80</v>
      </c>
      <c r="BK209" s="224">
        <f>ROUND(I209*H209,2)</f>
        <v>0</v>
      </c>
      <c r="BL209" s="17" t="s">
        <v>142</v>
      </c>
      <c r="BM209" s="223" t="s">
        <v>1807</v>
      </c>
    </row>
    <row r="210" s="2" customFormat="1" ht="16.5" customHeight="1">
      <c r="A210" s="38"/>
      <c r="B210" s="39"/>
      <c r="C210" s="212" t="s">
        <v>604</v>
      </c>
      <c r="D210" s="212" t="s">
        <v>137</v>
      </c>
      <c r="E210" s="213" t="s">
        <v>1041</v>
      </c>
      <c r="F210" s="214" t="s">
        <v>1042</v>
      </c>
      <c r="G210" s="215" t="s">
        <v>1036</v>
      </c>
      <c r="H210" s="279"/>
      <c r="I210" s="217"/>
      <c r="J210" s="218">
        <f>ROUND(I210*H210,2)</f>
        <v>0</v>
      </c>
      <c r="K210" s="214" t="s">
        <v>19</v>
      </c>
      <c r="L210" s="44"/>
      <c r="M210" s="219" t="s">
        <v>19</v>
      </c>
      <c r="N210" s="220" t="s">
        <v>47</v>
      </c>
      <c r="O210" s="84"/>
      <c r="P210" s="221">
        <f>O210*H210</f>
        <v>0</v>
      </c>
      <c r="Q210" s="221">
        <v>0</v>
      </c>
      <c r="R210" s="221">
        <f>Q210*H210</f>
        <v>0</v>
      </c>
      <c r="S210" s="221">
        <v>0</v>
      </c>
      <c r="T210" s="222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3" t="s">
        <v>142</v>
      </c>
      <c r="AT210" s="223" t="s">
        <v>137</v>
      </c>
      <c r="AU210" s="223" t="s">
        <v>80</v>
      </c>
      <c r="AY210" s="17" t="s">
        <v>135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7" t="s">
        <v>80</v>
      </c>
      <c r="BK210" s="224">
        <f>ROUND(I210*H210,2)</f>
        <v>0</v>
      </c>
      <c r="BL210" s="17" t="s">
        <v>142</v>
      </c>
      <c r="BM210" s="223" t="s">
        <v>1808</v>
      </c>
    </row>
    <row r="211" s="2" customFormat="1" ht="16.5" customHeight="1">
      <c r="A211" s="38"/>
      <c r="B211" s="39"/>
      <c r="C211" s="212" t="s">
        <v>611</v>
      </c>
      <c r="D211" s="212" t="s">
        <v>137</v>
      </c>
      <c r="E211" s="213" t="s">
        <v>1044</v>
      </c>
      <c r="F211" s="214" t="s">
        <v>1045</v>
      </c>
      <c r="G211" s="215" t="s">
        <v>1036</v>
      </c>
      <c r="H211" s="279"/>
      <c r="I211" s="217"/>
      <c r="J211" s="218">
        <f>ROUND(I211*H211,2)</f>
        <v>0</v>
      </c>
      <c r="K211" s="214" t="s">
        <v>19</v>
      </c>
      <c r="L211" s="44"/>
      <c r="M211" s="280" t="s">
        <v>19</v>
      </c>
      <c r="N211" s="281" t="s">
        <v>47</v>
      </c>
      <c r="O211" s="276"/>
      <c r="P211" s="282">
        <f>O211*H211</f>
        <v>0</v>
      </c>
      <c r="Q211" s="282">
        <v>0</v>
      </c>
      <c r="R211" s="282">
        <f>Q211*H211</f>
        <v>0</v>
      </c>
      <c r="S211" s="282">
        <v>0</v>
      </c>
      <c r="T211" s="283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3" t="s">
        <v>142</v>
      </c>
      <c r="AT211" s="223" t="s">
        <v>137</v>
      </c>
      <c r="AU211" s="223" t="s">
        <v>80</v>
      </c>
      <c r="AY211" s="17" t="s">
        <v>135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7" t="s">
        <v>80</v>
      </c>
      <c r="BK211" s="224">
        <f>ROUND(I211*H211,2)</f>
        <v>0</v>
      </c>
      <c r="BL211" s="17" t="s">
        <v>142</v>
      </c>
      <c r="BM211" s="223" t="s">
        <v>1809</v>
      </c>
    </row>
    <row r="212" s="2" customFormat="1" ht="6.96" customHeight="1">
      <c r="A212" s="38"/>
      <c r="B212" s="59"/>
      <c r="C212" s="60"/>
      <c r="D212" s="60"/>
      <c r="E212" s="60"/>
      <c r="F212" s="60"/>
      <c r="G212" s="60"/>
      <c r="H212" s="60"/>
      <c r="I212" s="60"/>
      <c r="J212" s="60"/>
      <c r="K212" s="60"/>
      <c r="L212" s="44"/>
      <c r="M212" s="38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</row>
  </sheetData>
  <sheetProtection sheet="1" autoFilter="0" formatColumns="0" formatRows="0" objects="1" scenarios="1" spinCount="100000" saltValue="98zSp8Zv5DooI6cMT6HfUGXMpvgeaZOctXPSxPhB5OX8l3V+t5stf1YizTYpBarmt+/+sROM9wqMJ+lpb3afHg==" hashValue="BoibzFiyxKJ3XfZtmxQmPr4RXmEvHUa6RNkTIq1iW/e5JU5H4U443CgpKL7nts+J5uah9ypX3mKbBY0G8mlqDQ==" algorithmName="SHA-512" password="CC35"/>
  <autoFilter ref="C86:K21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0" r:id="rId1" display="https://podminky.urs.cz/item/CS_URS_2026_01/210204011"/>
    <hyperlink ref="F94" r:id="rId2" display="https://podminky.urs.cz/item/CS_URS_2026_01/210204103"/>
    <hyperlink ref="F98" r:id="rId3" display="https://podminky.urs.cz/item/CS_URS_2026_01/210204201"/>
    <hyperlink ref="F101" r:id="rId4" display="https://podminky.urs.cz/item/CS_URS_2026_01/210203901"/>
    <hyperlink ref="F105" r:id="rId5" display="https://podminky.urs.cz/item/CS_URS_2026_01/741122142"/>
    <hyperlink ref="F108" r:id="rId6" display="https://podminky.urs.cz/item/CS_URS_2026_01/210100252"/>
    <hyperlink ref="F112" r:id="rId7" display="https://podminky.urs.cz/item/CS_URS_2026_01/741410041"/>
    <hyperlink ref="F115" r:id="rId8" display="https://podminky.urs.cz/item/CS_URS_2026_01/210220301"/>
    <hyperlink ref="F119" r:id="rId9" display="https://podminky.urs.cz/item/CS_URS_2026_01/741122122"/>
    <hyperlink ref="F122" r:id="rId10" display="https://podminky.urs.cz/item/CS_URS_2026_01/210100096"/>
    <hyperlink ref="F124" r:id="rId11" display="https://podminky.urs.cz/item/CS_URS_2026_01/210100101"/>
    <hyperlink ref="F126" r:id="rId12" display="https://podminky.urs.cz/item/CS_URS_2026_01/741122134"/>
    <hyperlink ref="F129" r:id="rId13" display="https://podminky.urs.cz/item/CS_URS_2026_01/210220020"/>
    <hyperlink ref="F132" r:id="rId14" display="https://podminky.urs.cz/item/CS_URS_2026_01/210220302"/>
    <hyperlink ref="F135" r:id="rId15" display="https://podminky.urs.cz/item/CS_URS_2026_01/945421110"/>
    <hyperlink ref="F137" r:id="rId16" display="https://podminky.urs.cz/item/CS_URS_2026_01/011464000"/>
    <hyperlink ref="F139" r:id="rId17" display="https://podminky.urs.cz/item/CS_URS_2026_01/741810001"/>
    <hyperlink ref="F142" r:id="rId18" display="https://podminky.urs.cz/item/CS_URS_2026_01/460010023"/>
    <hyperlink ref="F144" r:id="rId19" display="https://podminky.urs.cz/item/CS_URS_2026_01/468041123"/>
    <hyperlink ref="F146" r:id="rId20" display="https://podminky.urs.cz/item/CS_URS_2026_01/468011143"/>
    <hyperlink ref="F148" r:id="rId21" display="https://podminky.urs.cz/item/CS_URS_2026_01/468041112"/>
    <hyperlink ref="F150" r:id="rId22" display="https://podminky.urs.cz/item/CS_URS_2026_01/468011131"/>
    <hyperlink ref="F152" r:id="rId23" display="https://podminky.urs.cz/item/CS_URS_2026_01/460871132"/>
    <hyperlink ref="F154" r:id="rId24" display="https://podminky.urs.cz/item/CS_URS_2026_01/460871172"/>
    <hyperlink ref="F156" r:id="rId25" display="https://podminky.urs.cz/item/CS_URS_2026_01/576153311"/>
    <hyperlink ref="F158" r:id="rId26" display="https://podminky.urs.cz/item/CS_URS_2026_01/460131113"/>
    <hyperlink ref="F160" r:id="rId27" display="https://podminky.urs.cz/item/CS_URS_2026_01/460641112"/>
    <hyperlink ref="F162" r:id="rId28" display="https://podminky.urs.cz/item/CS_URS_2026_01/871361101"/>
    <hyperlink ref="F165" r:id="rId29" display="https://podminky.urs.cz/item/CS_URS_2026_01/460791212"/>
    <hyperlink ref="F168" r:id="rId30" display="https://podminky.urs.cz/item/CS_URS_2026_01/460161312"/>
    <hyperlink ref="F170" r:id="rId31" display="https://podminky.urs.cz/item/CS_URS_2026_01/460281111"/>
    <hyperlink ref="F172" r:id="rId32" display="https://podminky.urs.cz/item/CS_URS_2026_01/460661111"/>
    <hyperlink ref="F174" r:id="rId33" display="https://podminky.urs.cz/item/CS_URS_2026_01/460791214"/>
    <hyperlink ref="F177" r:id="rId34" display="https://podminky.urs.cz/item/CS_URS_2026_01/460742131"/>
    <hyperlink ref="F179" r:id="rId35" display="https://podminky.urs.cz/item/CS_URS_2026_01/460281121"/>
    <hyperlink ref="F181" r:id="rId36" display="https://podminky.urs.cz/item/CS_URS_2026_01/460671124"/>
    <hyperlink ref="F184" r:id="rId37" display="https://podminky.urs.cz/item/CS_URS_2026_01/460431332"/>
    <hyperlink ref="F186" r:id="rId38" display="https://podminky.urs.cz/item/CS_URS_2026_01/460161152"/>
    <hyperlink ref="F188" r:id="rId39" display="https://podminky.urs.cz/item/CS_URS_2026_01/460791213"/>
    <hyperlink ref="F191" r:id="rId40" display="https://podminky.urs.cz/item/CS_URS_2026_01/460431162"/>
    <hyperlink ref="F193" r:id="rId41" display="https://podminky.urs.cz/item/CS_URS_2026_01/460581121"/>
    <hyperlink ref="F195" r:id="rId42" display="https://podminky.urs.cz/item/CS_URS_2026_01/469972112"/>
    <hyperlink ref="F197" r:id="rId43" display="https://podminky.urs.cz/item/CS_URS_2026_01/469972122"/>
    <hyperlink ref="F199" r:id="rId44" display="https://podminky.urs.cz/item/CS_URS_2026_01/469973120"/>
    <hyperlink ref="F201" r:id="rId45" display="https://podminky.urs.cz/item/CS_URS_2026_01/469973125"/>
    <hyperlink ref="F203" r:id="rId46" display="https://podminky.urs.cz/item/CS_URS_2026_01/460361121"/>
    <hyperlink ref="F205" r:id="rId47" display="https://podminky.urs.cz/item/CS_URS_2026_01/460341113"/>
    <hyperlink ref="F207" r:id="rId48" display="https://podminky.urs.cz/item/CS_URS_2026_01/460341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87</v>
      </c>
    </row>
    <row r="4" hidden="1" s="1" customFormat="1" ht="24.96" customHeight="1">
      <c r="B4" s="20"/>
      <c r="D4" s="140" t="s">
        <v>101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Cyklistická trasa Teplice – I. etapa ul. Písečná – ul. Bystřanská, včetně zastávky MHD</v>
      </c>
      <c r="F7" s="142"/>
      <c r="G7" s="142"/>
      <c r="H7" s="142"/>
      <c r="L7" s="20"/>
    </row>
    <row r="8" hidden="1" s="2" customFormat="1" ht="12" customHeight="1">
      <c r="A8" s="38"/>
      <c r="B8" s="44"/>
      <c r="C8" s="38"/>
      <c r="D8" s="142" t="s">
        <v>102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5" t="s">
        <v>1810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23. 1. 2026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27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3" t="s">
        <v>28</v>
      </c>
      <c r="F15" s="38"/>
      <c r="G15" s="38"/>
      <c r="H15" s="38"/>
      <c r="I15" s="142" t="s">
        <v>29</v>
      </c>
      <c r="J15" s="133" t="s">
        <v>30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2" t="s">
        <v>31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29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2" t="s">
        <v>33</v>
      </c>
      <c r="E20" s="38"/>
      <c r="F20" s="38"/>
      <c r="G20" s="38"/>
      <c r="H20" s="38"/>
      <c r="I20" s="142" t="s">
        <v>26</v>
      </c>
      <c r="J20" s="133" t="s">
        <v>34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3" t="s">
        <v>35</v>
      </c>
      <c r="F21" s="38"/>
      <c r="G21" s="38"/>
      <c r="H21" s="38"/>
      <c r="I21" s="142" t="s">
        <v>29</v>
      </c>
      <c r="J21" s="133" t="s">
        <v>36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2" t="s">
        <v>38</v>
      </c>
      <c r="E23" s="38"/>
      <c r="F23" s="38"/>
      <c r="G23" s="38"/>
      <c r="H23" s="38"/>
      <c r="I23" s="142" t="s">
        <v>26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3" t="s">
        <v>39</v>
      </c>
      <c r="F24" s="38"/>
      <c r="G24" s="38"/>
      <c r="H24" s="38"/>
      <c r="I24" s="142" t="s">
        <v>29</v>
      </c>
      <c r="J24" s="133" t="s">
        <v>19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2" t="s">
        <v>40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2" t="s">
        <v>42</v>
      </c>
      <c r="E30" s="38"/>
      <c r="F30" s="38"/>
      <c r="G30" s="38"/>
      <c r="H30" s="38"/>
      <c r="I30" s="38"/>
      <c r="J30" s="153">
        <f>ROUND(J84,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4" t="s">
        <v>44</v>
      </c>
      <c r="G32" s="38"/>
      <c r="H32" s="38"/>
      <c r="I32" s="154" t="s">
        <v>43</v>
      </c>
      <c r="J32" s="154" t="s">
        <v>45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5" t="s">
        <v>46</v>
      </c>
      <c r="E33" s="142" t="s">
        <v>47</v>
      </c>
      <c r="F33" s="156">
        <f>ROUND((SUM(BE84:BE101)),  2)</f>
        <v>0</v>
      </c>
      <c r="G33" s="38"/>
      <c r="H33" s="38"/>
      <c r="I33" s="157">
        <v>0.20999999999999999</v>
      </c>
      <c r="J33" s="156">
        <f>ROUND(((SUM(BE84:BE101))*I33),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2" t="s">
        <v>48</v>
      </c>
      <c r="F34" s="156">
        <f>ROUND((SUM(BF84:BF101)),  2)</f>
        <v>0</v>
      </c>
      <c r="G34" s="38"/>
      <c r="H34" s="38"/>
      <c r="I34" s="157">
        <v>0.12</v>
      </c>
      <c r="J34" s="156">
        <f>ROUND(((SUM(BF84:BF101))*I34),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49</v>
      </c>
      <c r="F35" s="156">
        <f>ROUND((SUM(BG84:BG101)),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50</v>
      </c>
      <c r="F36" s="156">
        <f>ROUND((SUM(BH84:BH101)),  2)</f>
        <v>0</v>
      </c>
      <c r="G36" s="38"/>
      <c r="H36" s="38"/>
      <c r="I36" s="157">
        <v>0.12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51</v>
      </c>
      <c r="F37" s="156">
        <f>ROUND((SUM(BI84:BI101)),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8"/>
      <c r="D39" s="159" t="s">
        <v>52</v>
      </c>
      <c r="E39" s="160"/>
      <c r="F39" s="160"/>
      <c r="G39" s="161" t="s">
        <v>53</v>
      </c>
      <c r="H39" s="162" t="s">
        <v>54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106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9" t="str">
        <f>E7</f>
        <v>Cyklistická trasa Teplice – I. etapa ul. Písečná – ul. Bystřanská, včetně zastávky MHD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102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3 - VON - Vedlejší a ostatní náklady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Teplice</v>
      </c>
      <c r="G52" s="40"/>
      <c r="H52" s="40"/>
      <c r="I52" s="32" t="s">
        <v>23</v>
      </c>
      <c r="J52" s="72" t="str">
        <f>IF(J12="","",J12)</f>
        <v>23. 1. 2026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Teplice</v>
      </c>
      <c r="G54" s="40"/>
      <c r="H54" s="40"/>
      <c r="I54" s="32" t="s">
        <v>33</v>
      </c>
      <c r="J54" s="36" t="str">
        <f>E21</f>
        <v xml:space="preserve">PROJEKTY CHLADNÝ s.r.o. 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>Ladislav Marek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107</v>
      </c>
      <c r="D57" s="171"/>
      <c r="E57" s="171"/>
      <c r="F57" s="171"/>
      <c r="G57" s="171"/>
      <c r="H57" s="171"/>
      <c r="I57" s="171"/>
      <c r="J57" s="172" t="s">
        <v>108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74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109</v>
      </c>
    </row>
    <row r="60" s="9" customFormat="1" ht="24.96" customHeight="1">
      <c r="A60" s="9"/>
      <c r="B60" s="174"/>
      <c r="C60" s="175"/>
      <c r="D60" s="176" t="s">
        <v>1811</v>
      </c>
      <c r="E60" s="177"/>
      <c r="F60" s="177"/>
      <c r="G60" s="177"/>
      <c r="H60" s="177"/>
      <c r="I60" s="177"/>
      <c r="J60" s="178">
        <f>J85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1812</v>
      </c>
      <c r="E61" s="182"/>
      <c r="F61" s="182"/>
      <c r="G61" s="182"/>
      <c r="H61" s="182"/>
      <c r="I61" s="182"/>
      <c r="J61" s="183">
        <f>J86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0"/>
      <c r="C62" s="125"/>
      <c r="D62" s="181" t="s">
        <v>1813</v>
      </c>
      <c r="E62" s="182"/>
      <c r="F62" s="182"/>
      <c r="G62" s="182"/>
      <c r="H62" s="182"/>
      <c r="I62" s="182"/>
      <c r="J62" s="183">
        <f>J92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0"/>
      <c r="C63" s="125"/>
      <c r="D63" s="181" t="s">
        <v>1814</v>
      </c>
      <c r="E63" s="182"/>
      <c r="F63" s="182"/>
      <c r="G63" s="182"/>
      <c r="H63" s="182"/>
      <c r="I63" s="182"/>
      <c r="J63" s="183">
        <f>J96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0"/>
      <c r="C64" s="125"/>
      <c r="D64" s="181" t="s">
        <v>1815</v>
      </c>
      <c r="E64" s="182"/>
      <c r="F64" s="182"/>
      <c r="G64" s="182"/>
      <c r="H64" s="182"/>
      <c r="I64" s="182"/>
      <c r="J64" s="183">
        <f>J100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120</v>
      </c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9" t="str">
        <f>E7</f>
        <v>Cyklistická trasa Teplice – I. etapa ul. Písečná – ul. Bystřanská, včetně zastávky MHD</v>
      </c>
      <c r="F74" s="32"/>
      <c r="G74" s="32"/>
      <c r="H74" s="32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102</v>
      </c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3 - VON - Vedlejší a ostatní náklady</v>
      </c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k.ú. Teplice</v>
      </c>
      <c r="G78" s="40"/>
      <c r="H78" s="40"/>
      <c r="I78" s="32" t="s">
        <v>23</v>
      </c>
      <c r="J78" s="72" t="str">
        <f>IF(J12="","",J12)</f>
        <v>23. 1. 2026</v>
      </c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2" t="s">
        <v>25</v>
      </c>
      <c r="D80" s="40"/>
      <c r="E80" s="40"/>
      <c r="F80" s="27" t="str">
        <f>E15</f>
        <v>Statutární město Teplice</v>
      </c>
      <c r="G80" s="40"/>
      <c r="H80" s="40"/>
      <c r="I80" s="32" t="s">
        <v>33</v>
      </c>
      <c r="J80" s="36" t="str">
        <f>E21</f>
        <v xml:space="preserve">PROJEKTY CHLADNÝ s.r.o. </v>
      </c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31</v>
      </c>
      <c r="D81" s="40"/>
      <c r="E81" s="40"/>
      <c r="F81" s="27" t="str">
        <f>IF(E18="","",E18)</f>
        <v>Vyplň údaj</v>
      </c>
      <c r="G81" s="40"/>
      <c r="H81" s="40"/>
      <c r="I81" s="32" t="s">
        <v>38</v>
      </c>
      <c r="J81" s="36" t="str">
        <f>E24</f>
        <v>Ladislav Marek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85"/>
      <c r="B83" s="186"/>
      <c r="C83" s="187" t="s">
        <v>121</v>
      </c>
      <c r="D83" s="188" t="s">
        <v>61</v>
      </c>
      <c r="E83" s="188" t="s">
        <v>57</v>
      </c>
      <c r="F83" s="188" t="s">
        <v>58</v>
      </c>
      <c r="G83" s="188" t="s">
        <v>122</v>
      </c>
      <c r="H83" s="188" t="s">
        <v>123</v>
      </c>
      <c r="I83" s="188" t="s">
        <v>124</v>
      </c>
      <c r="J83" s="188" t="s">
        <v>108</v>
      </c>
      <c r="K83" s="189" t="s">
        <v>125</v>
      </c>
      <c r="L83" s="190"/>
      <c r="M83" s="92" t="s">
        <v>19</v>
      </c>
      <c r="N83" s="93" t="s">
        <v>46</v>
      </c>
      <c r="O83" s="93" t="s">
        <v>126</v>
      </c>
      <c r="P83" s="93" t="s">
        <v>127</v>
      </c>
      <c r="Q83" s="93" t="s">
        <v>128</v>
      </c>
      <c r="R83" s="93" t="s">
        <v>129</v>
      </c>
      <c r="S83" s="93" t="s">
        <v>130</v>
      </c>
      <c r="T83" s="94" t="s">
        <v>131</v>
      </c>
      <c r="U83" s="185"/>
      <c r="V83" s="185"/>
      <c r="W83" s="185"/>
      <c r="X83" s="185"/>
      <c r="Y83" s="185"/>
      <c r="Z83" s="185"/>
      <c r="AA83" s="185"/>
      <c r="AB83" s="185"/>
      <c r="AC83" s="185"/>
      <c r="AD83" s="185"/>
      <c r="AE83" s="185"/>
    </row>
    <row r="84" s="2" customFormat="1" ht="22.8" customHeight="1">
      <c r="A84" s="38"/>
      <c r="B84" s="39"/>
      <c r="C84" s="99" t="s">
        <v>132</v>
      </c>
      <c r="D84" s="40"/>
      <c r="E84" s="40"/>
      <c r="F84" s="40"/>
      <c r="G84" s="40"/>
      <c r="H84" s="40"/>
      <c r="I84" s="40"/>
      <c r="J84" s="191">
        <f>BK84</f>
        <v>0</v>
      </c>
      <c r="K84" s="40"/>
      <c r="L84" s="44"/>
      <c r="M84" s="95"/>
      <c r="N84" s="192"/>
      <c r="O84" s="96"/>
      <c r="P84" s="193">
        <f>P85</f>
        <v>0</v>
      </c>
      <c r="Q84" s="96"/>
      <c r="R84" s="193">
        <f>R85</f>
        <v>0</v>
      </c>
      <c r="S84" s="96"/>
      <c r="T84" s="194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75</v>
      </c>
      <c r="AU84" s="17" t="s">
        <v>109</v>
      </c>
      <c r="BK84" s="195">
        <f>BK85</f>
        <v>0</v>
      </c>
    </row>
    <row r="85" s="12" customFormat="1" ht="25.92" customHeight="1">
      <c r="A85" s="12"/>
      <c r="B85" s="196"/>
      <c r="C85" s="197"/>
      <c r="D85" s="198" t="s">
        <v>75</v>
      </c>
      <c r="E85" s="199" t="s">
        <v>1816</v>
      </c>
      <c r="F85" s="199" t="s">
        <v>1817</v>
      </c>
      <c r="G85" s="197"/>
      <c r="H85" s="197"/>
      <c r="I85" s="200"/>
      <c r="J85" s="201">
        <f>BK85</f>
        <v>0</v>
      </c>
      <c r="K85" s="197"/>
      <c r="L85" s="202"/>
      <c r="M85" s="203"/>
      <c r="N85" s="204"/>
      <c r="O85" s="204"/>
      <c r="P85" s="205">
        <f>P86+P92+P96+P100</f>
        <v>0</v>
      </c>
      <c r="Q85" s="204"/>
      <c r="R85" s="205">
        <f>R86+R92+R96+R100</f>
        <v>0</v>
      </c>
      <c r="S85" s="204"/>
      <c r="T85" s="206">
        <f>T86+T92+T96+T100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7" t="s">
        <v>166</v>
      </c>
      <c r="AT85" s="208" t="s">
        <v>75</v>
      </c>
      <c r="AU85" s="208" t="s">
        <v>76</v>
      </c>
      <c r="AY85" s="207" t="s">
        <v>135</v>
      </c>
      <c r="BK85" s="209">
        <f>BK86+BK92+BK96+BK100</f>
        <v>0</v>
      </c>
    </row>
    <row r="86" s="12" customFormat="1" ht="22.8" customHeight="1">
      <c r="A86" s="12"/>
      <c r="B86" s="196"/>
      <c r="C86" s="197"/>
      <c r="D86" s="198" t="s">
        <v>75</v>
      </c>
      <c r="E86" s="210" t="s">
        <v>1818</v>
      </c>
      <c r="F86" s="210" t="s">
        <v>1819</v>
      </c>
      <c r="G86" s="197"/>
      <c r="H86" s="197"/>
      <c r="I86" s="200"/>
      <c r="J86" s="211">
        <f>BK86</f>
        <v>0</v>
      </c>
      <c r="K86" s="197"/>
      <c r="L86" s="202"/>
      <c r="M86" s="203"/>
      <c r="N86" s="204"/>
      <c r="O86" s="204"/>
      <c r="P86" s="205">
        <f>SUM(P87:P91)</f>
        <v>0</v>
      </c>
      <c r="Q86" s="204"/>
      <c r="R86" s="205">
        <f>SUM(R87:R91)</f>
        <v>0</v>
      </c>
      <c r="S86" s="204"/>
      <c r="T86" s="206">
        <f>SUM(T87:T91)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7" t="s">
        <v>166</v>
      </c>
      <c r="AT86" s="208" t="s">
        <v>75</v>
      </c>
      <c r="AU86" s="208" t="s">
        <v>80</v>
      </c>
      <c r="AY86" s="207" t="s">
        <v>135</v>
      </c>
      <c r="BK86" s="209">
        <f>SUM(BK87:BK91)</f>
        <v>0</v>
      </c>
    </row>
    <row r="87" s="2" customFormat="1" ht="16.5" customHeight="1">
      <c r="A87" s="38"/>
      <c r="B87" s="39"/>
      <c r="C87" s="212" t="s">
        <v>80</v>
      </c>
      <c r="D87" s="212" t="s">
        <v>137</v>
      </c>
      <c r="E87" s="213" t="s">
        <v>1820</v>
      </c>
      <c r="F87" s="214" t="s">
        <v>1821</v>
      </c>
      <c r="G87" s="215" t="s">
        <v>883</v>
      </c>
      <c r="H87" s="216">
        <v>1</v>
      </c>
      <c r="I87" s="217"/>
      <c r="J87" s="218">
        <f>ROUND(I87*H87,2)</f>
        <v>0</v>
      </c>
      <c r="K87" s="214" t="s">
        <v>19</v>
      </c>
      <c r="L87" s="44"/>
      <c r="M87" s="219" t="s">
        <v>19</v>
      </c>
      <c r="N87" s="220" t="s">
        <v>47</v>
      </c>
      <c r="O87" s="84"/>
      <c r="P87" s="221">
        <f>O87*H87</f>
        <v>0</v>
      </c>
      <c r="Q87" s="221">
        <v>0</v>
      </c>
      <c r="R87" s="221">
        <f>Q87*H87</f>
        <v>0</v>
      </c>
      <c r="S87" s="221">
        <v>0</v>
      </c>
      <c r="T87" s="222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23" t="s">
        <v>1822</v>
      </c>
      <c r="AT87" s="223" t="s">
        <v>137</v>
      </c>
      <c r="AU87" s="223" t="s">
        <v>87</v>
      </c>
      <c r="AY87" s="17" t="s">
        <v>135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17" t="s">
        <v>80</v>
      </c>
      <c r="BK87" s="224">
        <f>ROUND(I87*H87,2)</f>
        <v>0</v>
      </c>
      <c r="BL87" s="17" t="s">
        <v>1822</v>
      </c>
      <c r="BM87" s="223" t="s">
        <v>1823</v>
      </c>
    </row>
    <row r="88" s="2" customFormat="1" ht="16.5" customHeight="1">
      <c r="A88" s="38"/>
      <c r="B88" s="39"/>
      <c r="C88" s="212" t="s">
        <v>87</v>
      </c>
      <c r="D88" s="212" t="s">
        <v>137</v>
      </c>
      <c r="E88" s="213" t="s">
        <v>1824</v>
      </c>
      <c r="F88" s="214" t="s">
        <v>1825</v>
      </c>
      <c r="G88" s="215" t="s">
        <v>883</v>
      </c>
      <c r="H88" s="216">
        <v>1</v>
      </c>
      <c r="I88" s="217"/>
      <c r="J88" s="218">
        <f>ROUND(I88*H88,2)</f>
        <v>0</v>
      </c>
      <c r="K88" s="214" t="s">
        <v>19</v>
      </c>
      <c r="L88" s="44"/>
      <c r="M88" s="219" t="s">
        <v>19</v>
      </c>
      <c r="N88" s="220" t="s">
        <v>47</v>
      </c>
      <c r="O88" s="84"/>
      <c r="P88" s="221">
        <f>O88*H88</f>
        <v>0</v>
      </c>
      <c r="Q88" s="221">
        <v>0</v>
      </c>
      <c r="R88" s="221">
        <f>Q88*H88</f>
        <v>0</v>
      </c>
      <c r="S88" s="221">
        <v>0</v>
      </c>
      <c r="T88" s="222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3" t="s">
        <v>1822</v>
      </c>
      <c r="AT88" s="223" t="s">
        <v>137</v>
      </c>
      <c r="AU88" s="223" t="s">
        <v>87</v>
      </c>
      <c r="AY88" s="17" t="s">
        <v>135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17" t="s">
        <v>80</v>
      </c>
      <c r="BK88" s="224">
        <f>ROUND(I88*H88,2)</f>
        <v>0</v>
      </c>
      <c r="BL88" s="17" t="s">
        <v>1822</v>
      </c>
      <c r="BM88" s="223" t="s">
        <v>1826</v>
      </c>
    </row>
    <row r="89" s="2" customFormat="1">
      <c r="A89" s="38"/>
      <c r="B89" s="39"/>
      <c r="C89" s="40"/>
      <c r="D89" s="232" t="s">
        <v>232</v>
      </c>
      <c r="E89" s="40"/>
      <c r="F89" s="263" t="s">
        <v>1827</v>
      </c>
      <c r="G89" s="40"/>
      <c r="H89" s="40"/>
      <c r="I89" s="227"/>
      <c r="J89" s="40"/>
      <c r="K89" s="40"/>
      <c r="L89" s="44"/>
      <c r="M89" s="228"/>
      <c r="N89" s="229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232</v>
      </c>
      <c r="AU89" s="17" t="s">
        <v>87</v>
      </c>
    </row>
    <row r="90" s="2" customFormat="1" ht="16.5" customHeight="1">
      <c r="A90" s="38"/>
      <c r="B90" s="39"/>
      <c r="C90" s="212" t="s">
        <v>97</v>
      </c>
      <c r="D90" s="212" t="s">
        <v>137</v>
      </c>
      <c r="E90" s="213" t="s">
        <v>1828</v>
      </c>
      <c r="F90" s="214" t="s">
        <v>1829</v>
      </c>
      <c r="G90" s="215" t="s">
        <v>883</v>
      </c>
      <c r="H90" s="216">
        <v>1</v>
      </c>
      <c r="I90" s="217"/>
      <c r="J90" s="218">
        <f>ROUND(I90*H90,2)</f>
        <v>0</v>
      </c>
      <c r="K90" s="214" t="s">
        <v>19</v>
      </c>
      <c r="L90" s="44"/>
      <c r="M90" s="219" t="s">
        <v>19</v>
      </c>
      <c r="N90" s="220" t="s">
        <v>47</v>
      </c>
      <c r="O90" s="84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3" t="s">
        <v>1822</v>
      </c>
      <c r="AT90" s="223" t="s">
        <v>137</v>
      </c>
      <c r="AU90" s="223" t="s">
        <v>87</v>
      </c>
      <c r="AY90" s="17" t="s">
        <v>135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7" t="s">
        <v>80</v>
      </c>
      <c r="BK90" s="224">
        <f>ROUND(I90*H90,2)</f>
        <v>0</v>
      </c>
      <c r="BL90" s="17" t="s">
        <v>1822</v>
      </c>
      <c r="BM90" s="223" t="s">
        <v>1830</v>
      </c>
    </row>
    <row r="91" s="2" customFormat="1" ht="16.5" customHeight="1">
      <c r="A91" s="38"/>
      <c r="B91" s="39"/>
      <c r="C91" s="212" t="s">
        <v>142</v>
      </c>
      <c r="D91" s="212" t="s">
        <v>137</v>
      </c>
      <c r="E91" s="213" t="s">
        <v>1831</v>
      </c>
      <c r="F91" s="214" t="s">
        <v>1832</v>
      </c>
      <c r="G91" s="215" t="s">
        <v>883</v>
      </c>
      <c r="H91" s="216">
        <v>1</v>
      </c>
      <c r="I91" s="217"/>
      <c r="J91" s="218">
        <f>ROUND(I91*H91,2)</f>
        <v>0</v>
      </c>
      <c r="K91" s="214" t="s">
        <v>19</v>
      </c>
      <c r="L91" s="44"/>
      <c r="M91" s="219" t="s">
        <v>19</v>
      </c>
      <c r="N91" s="220" t="s">
        <v>47</v>
      </c>
      <c r="O91" s="84"/>
      <c r="P91" s="221">
        <f>O91*H91</f>
        <v>0</v>
      </c>
      <c r="Q91" s="221">
        <v>0</v>
      </c>
      <c r="R91" s="221">
        <f>Q91*H91</f>
        <v>0</v>
      </c>
      <c r="S91" s="221">
        <v>0</v>
      </c>
      <c r="T91" s="222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3" t="s">
        <v>1822</v>
      </c>
      <c r="AT91" s="223" t="s">
        <v>137</v>
      </c>
      <c r="AU91" s="223" t="s">
        <v>87</v>
      </c>
      <c r="AY91" s="17" t="s">
        <v>135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7" t="s">
        <v>80</v>
      </c>
      <c r="BK91" s="224">
        <f>ROUND(I91*H91,2)</f>
        <v>0</v>
      </c>
      <c r="BL91" s="17" t="s">
        <v>1822</v>
      </c>
      <c r="BM91" s="223" t="s">
        <v>1833</v>
      </c>
    </row>
    <row r="92" s="12" customFormat="1" ht="22.8" customHeight="1">
      <c r="A92" s="12"/>
      <c r="B92" s="196"/>
      <c r="C92" s="197"/>
      <c r="D92" s="198" t="s">
        <v>75</v>
      </c>
      <c r="E92" s="210" t="s">
        <v>1834</v>
      </c>
      <c r="F92" s="210" t="s">
        <v>1835</v>
      </c>
      <c r="G92" s="197"/>
      <c r="H92" s="197"/>
      <c r="I92" s="200"/>
      <c r="J92" s="211">
        <f>BK92</f>
        <v>0</v>
      </c>
      <c r="K92" s="197"/>
      <c r="L92" s="202"/>
      <c r="M92" s="203"/>
      <c r="N92" s="204"/>
      <c r="O92" s="204"/>
      <c r="P92" s="205">
        <f>SUM(P93:P95)</f>
        <v>0</v>
      </c>
      <c r="Q92" s="204"/>
      <c r="R92" s="205">
        <f>SUM(R93:R95)</f>
        <v>0</v>
      </c>
      <c r="S92" s="204"/>
      <c r="T92" s="206">
        <f>SUM(T93:T95)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166</v>
      </c>
      <c r="AT92" s="208" t="s">
        <v>75</v>
      </c>
      <c r="AU92" s="208" t="s">
        <v>80</v>
      </c>
      <c r="AY92" s="207" t="s">
        <v>135</v>
      </c>
      <c r="BK92" s="209">
        <f>SUM(BK93:BK95)</f>
        <v>0</v>
      </c>
    </row>
    <row r="93" s="2" customFormat="1" ht="16.5" customHeight="1">
      <c r="A93" s="38"/>
      <c r="B93" s="39"/>
      <c r="C93" s="212" t="s">
        <v>166</v>
      </c>
      <c r="D93" s="212" t="s">
        <v>137</v>
      </c>
      <c r="E93" s="213" t="s">
        <v>1836</v>
      </c>
      <c r="F93" s="214" t="s">
        <v>1835</v>
      </c>
      <c r="G93" s="215" t="s">
        <v>883</v>
      </c>
      <c r="H93" s="216">
        <v>1</v>
      </c>
      <c r="I93" s="217"/>
      <c r="J93" s="218">
        <f>ROUND(I93*H93,2)</f>
        <v>0</v>
      </c>
      <c r="K93" s="214" t="s">
        <v>19</v>
      </c>
      <c r="L93" s="44"/>
      <c r="M93" s="219" t="s">
        <v>19</v>
      </c>
      <c r="N93" s="220" t="s">
        <v>47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1822</v>
      </c>
      <c r="AT93" s="223" t="s">
        <v>137</v>
      </c>
      <c r="AU93" s="223" t="s">
        <v>87</v>
      </c>
      <c r="AY93" s="17" t="s">
        <v>135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80</v>
      </c>
      <c r="BK93" s="224">
        <f>ROUND(I93*H93,2)</f>
        <v>0</v>
      </c>
      <c r="BL93" s="17" t="s">
        <v>1822</v>
      </c>
      <c r="BM93" s="223" t="s">
        <v>1837</v>
      </c>
    </row>
    <row r="94" s="2" customFormat="1" ht="16.5" customHeight="1">
      <c r="A94" s="38"/>
      <c r="B94" s="39"/>
      <c r="C94" s="212" t="s">
        <v>173</v>
      </c>
      <c r="D94" s="212" t="s">
        <v>137</v>
      </c>
      <c r="E94" s="213" t="s">
        <v>1838</v>
      </c>
      <c r="F94" s="214" t="s">
        <v>1839</v>
      </c>
      <c r="G94" s="215" t="s">
        <v>883</v>
      </c>
      <c r="H94" s="216">
        <v>1</v>
      </c>
      <c r="I94" s="217"/>
      <c r="J94" s="218">
        <f>ROUND(I94*H94,2)</f>
        <v>0</v>
      </c>
      <c r="K94" s="214" t="s">
        <v>19</v>
      </c>
      <c r="L94" s="44"/>
      <c r="M94" s="219" t="s">
        <v>19</v>
      </c>
      <c r="N94" s="220" t="s">
        <v>47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1822</v>
      </c>
      <c r="AT94" s="223" t="s">
        <v>137</v>
      </c>
      <c r="AU94" s="223" t="s">
        <v>87</v>
      </c>
      <c r="AY94" s="17" t="s">
        <v>135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80</v>
      </c>
      <c r="BK94" s="224">
        <f>ROUND(I94*H94,2)</f>
        <v>0</v>
      </c>
      <c r="BL94" s="17" t="s">
        <v>1822</v>
      </c>
      <c r="BM94" s="223" t="s">
        <v>1840</v>
      </c>
    </row>
    <row r="95" s="2" customFormat="1" ht="16.5" customHeight="1">
      <c r="A95" s="38"/>
      <c r="B95" s="39"/>
      <c r="C95" s="212" t="s">
        <v>184</v>
      </c>
      <c r="D95" s="212" t="s">
        <v>137</v>
      </c>
      <c r="E95" s="213" t="s">
        <v>1841</v>
      </c>
      <c r="F95" s="214" t="s">
        <v>1842</v>
      </c>
      <c r="G95" s="215" t="s">
        <v>883</v>
      </c>
      <c r="H95" s="216">
        <v>1</v>
      </c>
      <c r="I95" s="217"/>
      <c r="J95" s="218">
        <f>ROUND(I95*H95,2)</f>
        <v>0</v>
      </c>
      <c r="K95" s="214" t="s">
        <v>19</v>
      </c>
      <c r="L95" s="44"/>
      <c r="M95" s="219" t="s">
        <v>19</v>
      </c>
      <c r="N95" s="220" t="s">
        <v>47</v>
      </c>
      <c r="O95" s="84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142</v>
      </c>
      <c r="AT95" s="223" t="s">
        <v>137</v>
      </c>
      <c r="AU95" s="223" t="s">
        <v>87</v>
      </c>
      <c r="AY95" s="17" t="s">
        <v>135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80</v>
      </c>
      <c r="BK95" s="224">
        <f>ROUND(I95*H95,2)</f>
        <v>0</v>
      </c>
      <c r="BL95" s="17" t="s">
        <v>142</v>
      </c>
      <c r="BM95" s="223" t="s">
        <v>1843</v>
      </c>
    </row>
    <row r="96" s="12" customFormat="1" ht="22.8" customHeight="1">
      <c r="A96" s="12"/>
      <c r="B96" s="196"/>
      <c r="C96" s="197"/>
      <c r="D96" s="198" t="s">
        <v>75</v>
      </c>
      <c r="E96" s="210" t="s">
        <v>1844</v>
      </c>
      <c r="F96" s="210" t="s">
        <v>1845</v>
      </c>
      <c r="G96" s="197"/>
      <c r="H96" s="197"/>
      <c r="I96" s="200"/>
      <c r="J96" s="211">
        <f>BK96</f>
        <v>0</v>
      </c>
      <c r="K96" s="197"/>
      <c r="L96" s="202"/>
      <c r="M96" s="203"/>
      <c r="N96" s="204"/>
      <c r="O96" s="204"/>
      <c r="P96" s="205">
        <f>SUM(P97:P99)</f>
        <v>0</v>
      </c>
      <c r="Q96" s="204"/>
      <c r="R96" s="205">
        <f>SUM(R97:R99)</f>
        <v>0</v>
      </c>
      <c r="S96" s="204"/>
      <c r="T96" s="206">
        <f>SUM(T97:T99)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7" t="s">
        <v>166</v>
      </c>
      <c r="AT96" s="208" t="s">
        <v>75</v>
      </c>
      <c r="AU96" s="208" t="s">
        <v>80</v>
      </c>
      <c r="AY96" s="207" t="s">
        <v>135</v>
      </c>
      <c r="BK96" s="209">
        <f>SUM(BK97:BK99)</f>
        <v>0</v>
      </c>
    </row>
    <row r="97" s="2" customFormat="1" ht="16.5" customHeight="1">
      <c r="A97" s="38"/>
      <c r="B97" s="39"/>
      <c r="C97" s="212" t="s">
        <v>191</v>
      </c>
      <c r="D97" s="212" t="s">
        <v>137</v>
      </c>
      <c r="E97" s="213" t="s">
        <v>1846</v>
      </c>
      <c r="F97" s="214" t="s">
        <v>1847</v>
      </c>
      <c r="G97" s="215" t="s">
        <v>883</v>
      </c>
      <c r="H97" s="216">
        <v>1</v>
      </c>
      <c r="I97" s="217"/>
      <c r="J97" s="218">
        <f>ROUND(I97*H97,2)</f>
        <v>0</v>
      </c>
      <c r="K97" s="214" t="s">
        <v>19</v>
      </c>
      <c r="L97" s="44"/>
      <c r="M97" s="219" t="s">
        <v>19</v>
      </c>
      <c r="N97" s="220" t="s">
        <v>47</v>
      </c>
      <c r="O97" s="84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3" t="s">
        <v>1822</v>
      </c>
      <c r="AT97" s="223" t="s">
        <v>137</v>
      </c>
      <c r="AU97" s="223" t="s">
        <v>87</v>
      </c>
      <c r="AY97" s="17" t="s">
        <v>135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7" t="s">
        <v>80</v>
      </c>
      <c r="BK97" s="224">
        <f>ROUND(I97*H97,2)</f>
        <v>0</v>
      </c>
      <c r="BL97" s="17" t="s">
        <v>1822</v>
      </c>
      <c r="BM97" s="223" t="s">
        <v>1848</v>
      </c>
    </row>
    <row r="98" s="2" customFormat="1" ht="16.5" customHeight="1">
      <c r="A98" s="38"/>
      <c r="B98" s="39"/>
      <c r="C98" s="212" t="s">
        <v>199</v>
      </c>
      <c r="D98" s="212" t="s">
        <v>137</v>
      </c>
      <c r="E98" s="213" t="s">
        <v>1849</v>
      </c>
      <c r="F98" s="214" t="s">
        <v>1850</v>
      </c>
      <c r="G98" s="215" t="s">
        <v>883</v>
      </c>
      <c r="H98" s="216">
        <v>16</v>
      </c>
      <c r="I98" s="217"/>
      <c r="J98" s="218">
        <f>ROUND(I98*H98,2)</f>
        <v>0</v>
      </c>
      <c r="K98" s="214" t="s">
        <v>19</v>
      </c>
      <c r="L98" s="44"/>
      <c r="M98" s="219" t="s">
        <v>19</v>
      </c>
      <c r="N98" s="220" t="s">
        <v>47</v>
      </c>
      <c r="O98" s="84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3" t="s">
        <v>1822</v>
      </c>
      <c r="AT98" s="223" t="s">
        <v>137</v>
      </c>
      <c r="AU98" s="223" t="s">
        <v>87</v>
      </c>
      <c r="AY98" s="17" t="s">
        <v>135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80</v>
      </c>
      <c r="BK98" s="224">
        <f>ROUND(I98*H98,2)</f>
        <v>0</v>
      </c>
      <c r="BL98" s="17" t="s">
        <v>1822</v>
      </c>
      <c r="BM98" s="223" t="s">
        <v>1851</v>
      </c>
    </row>
    <row r="99" s="2" customFormat="1" ht="16.5" customHeight="1">
      <c r="A99" s="38"/>
      <c r="B99" s="39"/>
      <c r="C99" s="212" t="s">
        <v>205</v>
      </c>
      <c r="D99" s="212" t="s">
        <v>137</v>
      </c>
      <c r="E99" s="213" t="s">
        <v>1852</v>
      </c>
      <c r="F99" s="214" t="s">
        <v>1853</v>
      </c>
      <c r="G99" s="215" t="s">
        <v>883</v>
      </c>
      <c r="H99" s="216">
        <v>1</v>
      </c>
      <c r="I99" s="217"/>
      <c r="J99" s="218">
        <f>ROUND(I99*H99,2)</f>
        <v>0</v>
      </c>
      <c r="K99" s="214" t="s">
        <v>19</v>
      </c>
      <c r="L99" s="44"/>
      <c r="M99" s="219" t="s">
        <v>19</v>
      </c>
      <c r="N99" s="220" t="s">
        <v>47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1822</v>
      </c>
      <c r="AT99" s="223" t="s">
        <v>137</v>
      </c>
      <c r="AU99" s="223" t="s">
        <v>87</v>
      </c>
      <c r="AY99" s="17" t="s">
        <v>135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80</v>
      </c>
      <c r="BK99" s="224">
        <f>ROUND(I99*H99,2)</f>
        <v>0</v>
      </c>
      <c r="BL99" s="17" t="s">
        <v>1822</v>
      </c>
      <c r="BM99" s="223" t="s">
        <v>1854</v>
      </c>
    </row>
    <row r="100" s="12" customFormat="1" ht="22.8" customHeight="1">
      <c r="A100" s="12"/>
      <c r="B100" s="196"/>
      <c r="C100" s="197"/>
      <c r="D100" s="198" t="s">
        <v>75</v>
      </c>
      <c r="E100" s="210" t="s">
        <v>1855</v>
      </c>
      <c r="F100" s="210" t="s">
        <v>1856</v>
      </c>
      <c r="G100" s="197"/>
      <c r="H100" s="197"/>
      <c r="I100" s="200"/>
      <c r="J100" s="211">
        <f>BK100</f>
        <v>0</v>
      </c>
      <c r="K100" s="197"/>
      <c r="L100" s="202"/>
      <c r="M100" s="203"/>
      <c r="N100" s="204"/>
      <c r="O100" s="204"/>
      <c r="P100" s="205">
        <f>P101</f>
        <v>0</v>
      </c>
      <c r="Q100" s="204"/>
      <c r="R100" s="205">
        <f>R101</f>
        <v>0</v>
      </c>
      <c r="S100" s="204"/>
      <c r="T100" s="206">
        <f>T101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7" t="s">
        <v>166</v>
      </c>
      <c r="AT100" s="208" t="s">
        <v>75</v>
      </c>
      <c r="AU100" s="208" t="s">
        <v>80</v>
      </c>
      <c r="AY100" s="207" t="s">
        <v>135</v>
      </c>
      <c r="BK100" s="209">
        <f>BK101</f>
        <v>0</v>
      </c>
    </row>
    <row r="101" s="2" customFormat="1" ht="16.5" customHeight="1">
      <c r="A101" s="38"/>
      <c r="B101" s="39"/>
      <c r="C101" s="212" t="s">
        <v>216</v>
      </c>
      <c r="D101" s="212" t="s">
        <v>137</v>
      </c>
      <c r="E101" s="213" t="s">
        <v>1857</v>
      </c>
      <c r="F101" s="214" t="s">
        <v>1858</v>
      </c>
      <c r="G101" s="215" t="s">
        <v>883</v>
      </c>
      <c r="H101" s="216">
        <v>1</v>
      </c>
      <c r="I101" s="217"/>
      <c r="J101" s="218">
        <f>ROUND(I101*H101,2)</f>
        <v>0</v>
      </c>
      <c r="K101" s="214" t="s">
        <v>19</v>
      </c>
      <c r="L101" s="44"/>
      <c r="M101" s="280" t="s">
        <v>19</v>
      </c>
      <c r="N101" s="281" t="s">
        <v>47</v>
      </c>
      <c r="O101" s="276"/>
      <c r="P101" s="282">
        <f>O101*H101</f>
        <v>0</v>
      </c>
      <c r="Q101" s="282">
        <v>0</v>
      </c>
      <c r="R101" s="282">
        <f>Q101*H101</f>
        <v>0</v>
      </c>
      <c r="S101" s="282">
        <v>0</v>
      </c>
      <c r="T101" s="283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1822</v>
      </c>
      <c r="AT101" s="223" t="s">
        <v>137</v>
      </c>
      <c r="AU101" s="223" t="s">
        <v>87</v>
      </c>
      <c r="AY101" s="17" t="s">
        <v>135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80</v>
      </c>
      <c r="BK101" s="224">
        <f>ROUND(I101*H101,2)</f>
        <v>0</v>
      </c>
      <c r="BL101" s="17" t="s">
        <v>1822</v>
      </c>
      <c r="BM101" s="223" t="s">
        <v>1859</v>
      </c>
    </row>
    <row r="102" s="2" customFormat="1" ht="6.96" customHeight="1">
      <c r="A102" s="38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44"/>
      <c r="M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</sheetData>
  <sheetProtection sheet="1" autoFilter="0" formatColumns="0" formatRows="0" objects="1" scenarios="1" spinCount="100000" saltValue="39zO3Y8ktehKRGiLovyFnvCY6dDxsv110FKuVfzfM6hLZZJnuSuOH/9pkcVW2dkpKqduh071Zmsxk3Sl8rCrEQ==" hashValue="SmgDloLttnlCFf3+AdFSMB3qstMSEOC+8GQKOkE32CbFGusGJ1dd4k94qVUg8WfgwSQZxPfu2TO9wLrQM1HyoA==" algorithmName="SHA-512" password="CC35"/>
  <autoFilter ref="C83:K10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Marek Ladislav</dc:creator>
  <cp:lastModifiedBy>Marek Ladislav</cp:lastModifiedBy>
  <dcterms:created xsi:type="dcterms:W3CDTF">2026-01-23T11:42:28Z</dcterms:created>
  <dcterms:modified xsi:type="dcterms:W3CDTF">2026-01-23T11:42:35Z</dcterms:modified>
</cp:coreProperties>
</file>